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3. DADOS NIELSEN\46. DEZEMBRO 2023\"/>
    </mc:Choice>
  </mc:AlternateContent>
  <xr:revisionPtr revIDLastSave="0" documentId="13_ncr:1_{52AB7B02-4897-47FF-8A1C-0322E1F6FE2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dice" sheetId="14" r:id="rId1"/>
    <sheet name="0" sheetId="32" r:id="rId2"/>
    <sheet name="1" sheetId="48" r:id="rId3"/>
    <sheet name="2" sheetId="36" r:id="rId4"/>
    <sheet name="3" sheetId="19" r:id="rId5"/>
    <sheet name="4" sheetId="20" r:id="rId6"/>
    <sheet name="5" sheetId="21" r:id="rId7"/>
    <sheet name="6" sheetId="22" r:id="rId8"/>
    <sheet name="7" sheetId="23" r:id="rId9"/>
    <sheet name="8" sheetId="45" r:id="rId10"/>
    <sheet name="9" sheetId="46" r:id="rId11"/>
    <sheet name="10" sheetId="47" r:id="rId12"/>
    <sheet name="11" sheetId="12" r:id="rId13"/>
    <sheet name="12" sheetId="28" r:id="rId14"/>
    <sheet name="13" sheetId="30" r:id="rId15"/>
    <sheet name="14" sheetId="33" r:id="rId16"/>
  </sheets>
  <definedNames>
    <definedName name="_xlnm.Print_Area" localSheetId="12">'11'!$A$5:$AC$48</definedName>
    <definedName name="_xlnm.Print_Area" localSheetId="13">'12'!$A$5:$AC$40</definedName>
    <definedName name="_xlnm.Print_Area" localSheetId="14">'13'!$A$5:$AC$31</definedName>
    <definedName name="_xlnm.Print_Area" localSheetId="15">'14'!$A$5:$AC$37</definedName>
    <definedName name="_xlnm.Print_Area" localSheetId="6">'5'!$A$4:$AE$71</definedName>
    <definedName name="_xlnm.Print_Area" localSheetId="7">'6'!$A$4:$AE$71</definedName>
    <definedName name="_xlnm.Print_Area" localSheetId="8">'7'!$A$4:$AE$71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48" l="1"/>
  <c r="M12" i="48"/>
  <c r="M10" i="48"/>
  <c r="M9" i="48"/>
  <c r="E106" i="33"/>
  <c r="L80" i="33"/>
  <c r="L81" i="33"/>
  <c r="L82" i="33"/>
  <c r="L83" i="33"/>
  <c r="L84" i="33"/>
  <c r="L85" i="33"/>
  <c r="L88" i="33"/>
  <c r="L89" i="33"/>
  <c r="L90" i="33"/>
  <c r="L91" i="33"/>
  <c r="L93" i="33"/>
  <c r="L94" i="33"/>
  <c r="L95" i="33"/>
  <c r="L96" i="33"/>
  <c r="L98" i="33"/>
  <c r="L99" i="33"/>
  <c r="L100" i="33"/>
  <c r="L101" i="33"/>
  <c r="L102" i="33"/>
  <c r="L103" i="33"/>
  <c r="L104" i="33"/>
  <c r="L105" i="33"/>
  <c r="L106" i="33"/>
  <c r="L108" i="33"/>
  <c r="L79" i="33"/>
  <c r="C80" i="33"/>
  <c r="D80" i="33"/>
  <c r="E80" i="33"/>
  <c r="F80" i="33"/>
  <c r="G80" i="33"/>
  <c r="H80" i="33"/>
  <c r="I80" i="33"/>
  <c r="J80" i="33"/>
  <c r="C81" i="33"/>
  <c r="D81" i="33"/>
  <c r="E81" i="33"/>
  <c r="F81" i="33"/>
  <c r="G81" i="33"/>
  <c r="H81" i="33"/>
  <c r="I81" i="33"/>
  <c r="J81" i="33"/>
  <c r="C82" i="33"/>
  <c r="D82" i="33"/>
  <c r="E82" i="33"/>
  <c r="F82" i="33"/>
  <c r="G82" i="33"/>
  <c r="H82" i="33"/>
  <c r="I82" i="33"/>
  <c r="J82" i="33"/>
  <c r="C83" i="33"/>
  <c r="D83" i="33"/>
  <c r="E83" i="33"/>
  <c r="F83" i="33"/>
  <c r="G83" i="33"/>
  <c r="H83" i="33"/>
  <c r="I83" i="33"/>
  <c r="J83" i="33"/>
  <c r="C84" i="33"/>
  <c r="D84" i="33"/>
  <c r="E84" i="33"/>
  <c r="F84" i="33"/>
  <c r="G84" i="33"/>
  <c r="H84" i="33"/>
  <c r="I84" i="33"/>
  <c r="J84" i="33"/>
  <c r="H85" i="33"/>
  <c r="I85" i="33"/>
  <c r="J85" i="33"/>
  <c r="F86" i="33"/>
  <c r="G86" i="33"/>
  <c r="J86" i="33"/>
  <c r="C88" i="33"/>
  <c r="D88" i="33"/>
  <c r="E88" i="33"/>
  <c r="F88" i="33"/>
  <c r="G88" i="33"/>
  <c r="H88" i="33"/>
  <c r="I88" i="33"/>
  <c r="J88" i="33"/>
  <c r="C89" i="33"/>
  <c r="D89" i="33"/>
  <c r="E89" i="33"/>
  <c r="F89" i="33"/>
  <c r="G89" i="33"/>
  <c r="H89" i="33"/>
  <c r="I89" i="33"/>
  <c r="J89" i="33"/>
  <c r="C90" i="33"/>
  <c r="D90" i="33"/>
  <c r="E90" i="33"/>
  <c r="F90" i="33"/>
  <c r="G90" i="33"/>
  <c r="H90" i="33"/>
  <c r="I90" i="33"/>
  <c r="J90" i="33"/>
  <c r="C91" i="33"/>
  <c r="D91" i="33"/>
  <c r="E91" i="33"/>
  <c r="F91" i="33"/>
  <c r="G91" i="33"/>
  <c r="H91" i="33"/>
  <c r="I91" i="33"/>
  <c r="J91" i="33"/>
  <c r="F92" i="33"/>
  <c r="G92" i="33"/>
  <c r="H92" i="33"/>
  <c r="C93" i="33"/>
  <c r="D93" i="33"/>
  <c r="E93" i="33"/>
  <c r="F93" i="33"/>
  <c r="G93" i="33"/>
  <c r="H93" i="33"/>
  <c r="I93" i="33"/>
  <c r="J93" i="33"/>
  <c r="C94" i="33"/>
  <c r="D94" i="33"/>
  <c r="E94" i="33"/>
  <c r="F94" i="33"/>
  <c r="G94" i="33"/>
  <c r="H94" i="33"/>
  <c r="I94" i="33"/>
  <c r="J94" i="33"/>
  <c r="H95" i="33"/>
  <c r="I95" i="33"/>
  <c r="J95" i="33"/>
  <c r="E96" i="33"/>
  <c r="F96" i="33"/>
  <c r="G96" i="33"/>
  <c r="H96" i="33"/>
  <c r="I96" i="33"/>
  <c r="J96" i="33"/>
  <c r="J97" i="33"/>
  <c r="C98" i="33"/>
  <c r="D98" i="33"/>
  <c r="E98" i="33"/>
  <c r="F98" i="33"/>
  <c r="G98" i="33"/>
  <c r="H98" i="33"/>
  <c r="I98" i="33"/>
  <c r="J98" i="33"/>
  <c r="C99" i="33"/>
  <c r="D99" i="33"/>
  <c r="E99" i="33"/>
  <c r="F99" i="33"/>
  <c r="G99" i="33"/>
  <c r="H99" i="33"/>
  <c r="I99" i="33"/>
  <c r="J99" i="33"/>
  <c r="C100" i="33"/>
  <c r="D100" i="33"/>
  <c r="E100" i="33"/>
  <c r="F100" i="33"/>
  <c r="G100" i="33"/>
  <c r="H100" i="33"/>
  <c r="I100" i="33"/>
  <c r="J100" i="33"/>
  <c r="C101" i="33"/>
  <c r="D101" i="33"/>
  <c r="E101" i="33"/>
  <c r="F101" i="33"/>
  <c r="G101" i="33"/>
  <c r="H101" i="33"/>
  <c r="I101" i="33"/>
  <c r="J101" i="33"/>
  <c r="C102" i="33"/>
  <c r="D102" i="33"/>
  <c r="E102" i="33"/>
  <c r="F102" i="33"/>
  <c r="G102" i="33"/>
  <c r="H102" i="33"/>
  <c r="I102" i="33"/>
  <c r="J102" i="33"/>
  <c r="C103" i="33"/>
  <c r="D103" i="33"/>
  <c r="E103" i="33"/>
  <c r="F103" i="33"/>
  <c r="G103" i="33"/>
  <c r="H103" i="33"/>
  <c r="I103" i="33"/>
  <c r="J103" i="33"/>
  <c r="C104" i="33"/>
  <c r="D104" i="33"/>
  <c r="E104" i="33"/>
  <c r="F104" i="33"/>
  <c r="G104" i="33"/>
  <c r="H104" i="33"/>
  <c r="I104" i="33"/>
  <c r="J104" i="33"/>
  <c r="H105" i="33"/>
  <c r="I105" i="33"/>
  <c r="J105" i="33"/>
  <c r="F106" i="33"/>
  <c r="G106" i="33"/>
  <c r="H106" i="33"/>
  <c r="I106" i="33"/>
  <c r="J106" i="33"/>
  <c r="C108" i="33"/>
  <c r="D108" i="33"/>
  <c r="E108" i="33"/>
  <c r="F108" i="33"/>
  <c r="G108" i="33"/>
  <c r="H108" i="33"/>
  <c r="I108" i="33"/>
  <c r="J108" i="33"/>
  <c r="H79" i="33"/>
  <c r="I79" i="33"/>
  <c r="J79" i="33"/>
  <c r="U44" i="33"/>
  <c r="V44" i="33"/>
  <c r="U45" i="33"/>
  <c r="V45" i="33"/>
  <c r="U46" i="33"/>
  <c r="V46" i="33"/>
  <c r="U47" i="33"/>
  <c r="V47" i="33"/>
  <c r="U48" i="33"/>
  <c r="V48" i="33"/>
  <c r="U49" i="33"/>
  <c r="V49" i="33"/>
  <c r="U52" i="33"/>
  <c r="V52" i="33"/>
  <c r="U53" i="33"/>
  <c r="V53" i="33"/>
  <c r="U54" i="33"/>
  <c r="V54" i="33"/>
  <c r="U55" i="33"/>
  <c r="V55" i="33"/>
  <c r="U57" i="33"/>
  <c r="V57" i="33"/>
  <c r="U58" i="33"/>
  <c r="V58" i="33"/>
  <c r="U59" i="33"/>
  <c r="V59" i="33"/>
  <c r="U60" i="33"/>
  <c r="V60" i="33"/>
  <c r="U62" i="33"/>
  <c r="V62" i="33"/>
  <c r="U63" i="33"/>
  <c r="V63" i="33"/>
  <c r="U64" i="33"/>
  <c r="V64" i="33"/>
  <c r="U65" i="33"/>
  <c r="V65" i="33"/>
  <c r="U66" i="33"/>
  <c r="V66" i="33"/>
  <c r="U67" i="33"/>
  <c r="V67" i="33"/>
  <c r="U68" i="33"/>
  <c r="V68" i="33"/>
  <c r="U69" i="33"/>
  <c r="V69" i="33"/>
  <c r="U70" i="33"/>
  <c r="V70" i="33"/>
  <c r="U72" i="33"/>
  <c r="V72" i="33"/>
  <c r="V43" i="33"/>
  <c r="U43" i="33"/>
  <c r="O17" i="30"/>
  <c r="P17" i="30"/>
  <c r="Q17" i="30"/>
  <c r="R17" i="30"/>
  <c r="S17" i="30"/>
  <c r="O18" i="30"/>
  <c r="P18" i="30"/>
  <c r="Q18" i="30"/>
  <c r="R18" i="30"/>
  <c r="S18" i="30"/>
  <c r="O19" i="30"/>
  <c r="P19" i="30"/>
  <c r="Q19" i="30"/>
  <c r="R19" i="30"/>
  <c r="S19" i="30"/>
  <c r="V19" i="30" s="1"/>
  <c r="O20" i="30"/>
  <c r="P20" i="30"/>
  <c r="Q20" i="30"/>
  <c r="R20" i="30"/>
  <c r="S20" i="30"/>
  <c r="O21" i="30"/>
  <c r="P21" i="30"/>
  <c r="Q21" i="30"/>
  <c r="R21" i="30"/>
  <c r="V21" i="30" s="1"/>
  <c r="S21" i="30"/>
  <c r="O22" i="30"/>
  <c r="P22" i="30"/>
  <c r="Q22" i="30"/>
  <c r="R22" i="30"/>
  <c r="S22" i="30"/>
  <c r="S16" i="30"/>
  <c r="R16" i="30"/>
  <c r="Q16" i="30"/>
  <c r="P16" i="30"/>
  <c r="O16" i="30"/>
  <c r="O9" i="30"/>
  <c r="P9" i="30"/>
  <c r="Q9" i="30"/>
  <c r="R9" i="30"/>
  <c r="S9" i="30"/>
  <c r="O10" i="30"/>
  <c r="P10" i="30"/>
  <c r="Q10" i="30"/>
  <c r="R10" i="30"/>
  <c r="S10" i="30"/>
  <c r="O11" i="30"/>
  <c r="P11" i="30"/>
  <c r="Q11" i="30"/>
  <c r="R11" i="30"/>
  <c r="S11" i="30"/>
  <c r="V11" i="30" s="1"/>
  <c r="O12" i="30"/>
  <c r="P12" i="30"/>
  <c r="Q12" i="30"/>
  <c r="R12" i="30"/>
  <c r="S12" i="30"/>
  <c r="O13" i="30"/>
  <c r="P13" i="30"/>
  <c r="Q13" i="30"/>
  <c r="R13" i="30"/>
  <c r="S13" i="30"/>
  <c r="V13" i="30" s="1"/>
  <c r="O14" i="30"/>
  <c r="P14" i="30"/>
  <c r="Q14" i="30"/>
  <c r="R14" i="30"/>
  <c r="V14" i="30" s="1"/>
  <c r="S14" i="30"/>
  <c r="S8" i="30"/>
  <c r="R8" i="30"/>
  <c r="Q8" i="30"/>
  <c r="P8" i="30"/>
  <c r="O8" i="30"/>
  <c r="R45" i="33"/>
  <c r="S45" i="33"/>
  <c r="R46" i="33"/>
  <c r="S46" i="33"/>
  <c r="R47" i="33"/>
  <c r="S47" i="33"/>
  <c r="R48" i="33"/>
  <c r="S48" i="33"/>
  <c r="R49" i="33"/>
  <c r="S49" i="33"/>
  <c r="R50" i="33"/>
  <c r="S50" i="33"/>
  <c r="R51" i="33"/>
  <c r="S51" i="33"/>
  <c r="R52" i="33"/>
  <c r="S52" i="33"/>
  <c r="P45" i="33"/>
  <c r="P46" i="33"/>
  <c r="P47" i="33"/>
  <c r="P48" i="33"/>
  <c r="P49" i="33"/>
  <c r="P50" i="33"/>
  <c r="P51" i="33"/>
  <c r="P52" i="33"/>
  <c r="S44" i="33"/>
  <c r="R44" i="33"/>
  <c r="P44" i="33"/>
  <c r="R55" i="33"/>
  <c r="S55" i="33"/>
  <c r="R56" i="33"/>
  <c r="S56" i="33"/>
  <c r="R57" i="33"/>
  <c r="S57" i="33"/>
  <c r="R58" i="33"/>
  <c r="S58" i="33"/>
  <c r="R59" i="33"/>
  <c r="S59" i="33"/>
  <c r="R60" i="33"/>
  <c r="S60" i="33"/>
  <c r="R61" i="33"/>
  <c r="S61" i="33"/>
  <c r="R62" i="33"/>
  <c r="S62" i="33"/>
  <c r="P55" i="33"/>
  <c r="P56" i="33"/>
  <c r="P57" i="33"/>
  <c r="P58" i="33"/>
  <c r="P59" i="33"/>
  <c r="P60" i="33"/>
  <c r="P61" i="33"/>
  <c r="P62" i="33"/>
  <c r="S54" i="33"/>
  <c r="R54" i="33"/>
  <c r="P54" i="33"/>
  <c r="R65" i="33"/>
  <c r="S65" i="33"/>
  <c r="R66" i="33"/>
  <c r="S66" i="33"/>
  <c r="R67" i="33"/>
  <c r="S67" i="33"/>
  <c r="R68" i="33"/>
  <c r="S68" i="33"/>
  <c r="R69" i="33"/>
  <c r="S69" i="33"/>
  <c r="R70" i="33"/>
  <c r="S70" i="33"/>
  <c r="R71" i="33"/>
  <c r="S71" i="33"/>
  <c r="R72" i="33"/>
  <c r="S72" i="33"/>
  <c r="S64" i="33"/>
  <c r="R64" i="33"/>
  <c r="P65" i="33"/>
  <c r="P66" i="33"/>
  <c r="P67" i="33"/>
  <c r="P68" i="33"/>
  <c r="P69" i="33"/>
  <c r="P70" i="33"/>
  <c r="P71" i="33"/>
  <c r="P72" i="33"/>
  <c r="P64" i="33"/>
  <c r="Q65" i="33"/>
  <c r="Q66" i="33"/>
  <c r="Q67" i="33"/>
  <c r="Q68" i="33"/>
  <c r="Q69" i="33"/>
  <c r="Q70" i="33"/>
  <c r="Q71" i="33"/>
  <c r="Q72" i="33"/>
  <c r="Q64" i="33"/>
  <c r="Q55" i="33"/>
  <c r="Q56" i="33"/>
  <c r="Q57" i="33"/>
  <c r="Q58" i="33"/>
  <c r="Q59" i="33"/>
  <c r="Q60" i="33"/>
  <c r="Q61" i="33"/>
  <c r="Q62" i="33"/>
  <c r="Q54" i="33"/>
  <c r="Q45" i="33"/>
  <c r="Q46" i="33"/>
  <c r="Q47" i="33"/>
  <c r="Q48" i="33"/>
  <c r="Q49" i="33"/>
  <c r="Q50" i="33"/>
  <c r="Q51" i="33"/>
  <c r="Q52" i="33"/>
  <c r="Q44" i="33"/>
  <c r="Q63" i="33"/>
  <c r="Q53" i="33"/>
  <c r="Q43" i="33"/>
  <c r="U8" i="33"/>
  <c r="V8" i="33"/>
  <c r="U9" i="33"/>
  <c r="V9" i="33"/>
  <c r="U10" i="33"/>
  <c r="V10" i="33"/>
  <c r="U11" i="33"/>
  <c r="V11" i="33"/>
  <c r="U12" i="33"/>
  <c r="V12" i="33"/>
  <c r="U13" i="33"/>
  <c r="V13" i="33"/>
  <c r="V14" i="33"/>
  <c r="V15" i="33"/>
  <c r="U16" i="33"/>
  <c r="V16" i="33"/>
  <c r="U17" i="33"/>
  <c r="V17" i="33"/>
  <c r="U18" i="33"/>
  <c r="V18" i="33"/>
  <c r="U19" i="33"/>
  <c r="V19" i="33"/>
  <c r="V20" i="33"/>
  <c r="U21" i="33"/>
  <c r="V21" i="33"/>
  <c r="U22" i="33"/>
  <c r="V22" i="33"/>
  <c r="U23" i="33"/>
  <c r="V23" i="33"/>
  <c r="U24" i="33"/>
  <c r="V24" i="33"/>
  <c r="V25" i="33"/>
  <c r="U26" i="33"/>
  <c r="V26" i="33"/>
  <c r="U27" i="33"/>
  <c r="V27" i="33"/>
  <c r="U28" i="33"/>
  <c r="V28" i="33"/>
  <c r="U29" i="33"/>
  <c r="V29" i="33"/>
  <c r="U30" i="33"/>
  <c r="V30" i="33"/>
  <c r="U31" i="33"/>
  <c r="V31" i="33"/>
  <c r="U32" i="33"/>
  <c r="V32" i="33"/>
  <c r="U33" i="33"/>
  <c r="V33" i="33"/>
  <c r="U34" i="33"/>
  <c r="V34" i="33"/>
  <c r="V35" i="33"/>
  <c r="U36" i="33"/>
  <c r="V36" i="33"/>
  <c r="V7" i="33"/>
  <c r="U7" i="33"/>
  <c r="Q29" i="33"/>
  <c r="Q30" i="33"/>
  <c r="Q31" i="33"/>
  <c r="Q32" i="33"/>
  <c r="Q33" i="33"/>
  <c r="Q34" i="33"/>
  <c r="Q35" i="33"/>
  <c r="Q36" i="33"/>
  <c r="Q28" i="33"/>
  <c r="Q27" i="33"/>
  <c r="Q19" i="33"/>
  <c r="Q20" i="33"/>
  <c r="Q21" i="33"/>
  <c r="Q22" i="33"/>
  <c r="Q23" i="33"/>
  <c r="Q24" i="33"/>
  <c r="Q25" i="33"/>
  <c r="Q26" i="33"/>
  <c r="Q18" i="33"/>
  <c r="Q9" i="33"/>
  <c r="Q10" i="33"/>
  <c r="Q11" i="33"/>
  <c r="Q12" i="33"/>
  <c r="Q13" i="33"/>
  <c r="Q14" i="33"/>
  <c r="Q15" i="33"/>
  <c r="Q16" i="33"/>
  <c r="Q8" i="33"/>
  <c r="Q17" i="33"/>
  <c r="R17" i="33"/>
  <c r="Q7" i="33"/>
  <c r="R7" i="33"/>
  <c r="C68" i="30"/>
  <c r="D68" i="30"/>
  <c r="E68" i="30"/>
  <c r="F68" i="30"/>
  <c r="G68" i="30"/>
  <c r="H68" i="30"/>
  <c r="I68" i="30"/>
  <c r="J68" i="30"/>
  <c r="L68" i="30" s="1"/>
  <c r="D69" i="30"/>
  <c r="E69" i="30"/>
  <c r="F69" i="30"/>
  <c r="G69" i="30"/>
  <c r="H69" i="30"/>
  <c r="I69" i="30"/>
  <c r="L69" i="30" s="1"/>
  <c r="J69" i="30"/>
  <c r="C70" i="30"/>
  <c r="D70" i="30"/>
  <c r="E70" i="30"/>
  <c r="F70" i="30"/>
  <c r="G70" i="30"/>
  <c r="H70" i="30"/>
  <c r="I70" i="30"/>
  <c r="J70" i="30"/>
  <c r="L70" i="30" s="1"/>
  <c r="C71" i="30"/>
  <c r="D71" i="30"/>
  <c r="E71" i="30"/>
  <c r="F71" i="30"/>
  <c r="G71" i="30"/>
  <c r="H71" i="30"/>
  <c r="I71" i="30"/>
  <c r="J71" i="30"/>
  <c r="L71" i="30" s="1"/>
  <c r="C75" i="30"/>
  <c r="D75" i="30"/>
  <c r="E75" i="30"/>
  <c r="F75" i="30"/>
  <c r="G75" i="30"/>
  <c r="H75" i="30"/>
  <c r="I75" i="30"/>
  <c r="J75" i="30"/>
  <c r="L75" i="30"/>
  <c r="C76" i="30"/>
  <c r="D76" i="30"/>
  <c r="E76" i="30"/>
  <c r="F76" i="30"/>
  <c r="G76" i="30"/>
  <c r="H76" i="30"/>
  <c r="I76" i="30"/>
  <c r="J76" i="30"/>
  <c r="L76" i="30" s="1"/>
  <c r="C78" i="30"/>
  <c r="D78" i="30"/>
  <c r="E78" i="30"/>
  <c r="F78" i="30"/>
  <c r="G78" i="30"/>
  <c r="H78" i="30"/>
  <c r="I78" i="30"/>
  <c r="J78" i="30"/>
  <c r="L78" i="30"/>
  <c r="C79" i="30"/>
  <c r="D79" i="30"/>
  <c r="E79" i="30"/>
  <c r="F79" i="30"/>
  <c r="G79" i="30"/>
  <c r="H79" i="30"/>
  <c r="I79" i="30"/>
  <c r="J79" i="30"/>
  <c r="L79" i="30" s="1"/>
  <c r="H80" i="30"/>
  <c r="I80" i="30"/>
  <c r="J80" i="30"/>
  <c r="L80" i="30" s="1"/>
  <c r="H81" i="30"/>
  <c r="I81" i="30"/>
  <c r="L81" i="30" s="1"/>
  <c r="J81" i="30"/>
  <c r="D82" i="30"/>
  <c r="E82" i="30"/>
  <c r="F82" i="30"/>
  <c r="C83" i="30"/>
  <c r="D83" i="30"/>
  <c r="E83" i="30"/>
  <c r="F83" i="30"/>
  <c r="G83" i="30"/>
  <c r="H83" i="30"/>
  <c r="I83" i="30"/>
  <c r="J83" i="30"/>
  <c r="L83" i="30"/>
  <c r="C84" i="30"/>
  <c r="D84" i="30"/>
  <c r="E84" i="30"/>
  <c r="F84" i="30"/>
  <c r="G84" i="30"/>
  <c r="H84" i="30"/>
  <c r="I84" i="30"/>
  <c r="J84" i="30"/>
  <c r="L84" i="30" s="1"/>
  <c r="D85" i="30"/>
  <c r="E85" i="30"/>
  <c r="F85" i="30"/>
  <c r="G85" i="30"/>
  <c r="H85" i="30"/>
  <c r="I85" i="30"/>
  <c r="L85" i="30" s="1"/>
  <c r="J85" i="30"/>
  <c r="C86" i="30"/>
  <c r="D86" i="30"/>
  <c r="E86" i="30"/>
  <c r="F86" i="30"/>
  <c r="G86" i="30"/>
  <c r="H86" i="30"/>
  <c r="I86" i="30"/>
  <c r="J86" i="30"/>
  <c r="L86" i="30" s="1"/>
  <c r="C87" i="30"/>
  <c r="D87" i="30"/>
  <c r="E87" i="30"/>
  <c r="F87" i="30"/>
  <c r="G87" i="30"/>
  <c r="H87" i="30"/>
  <c r="I87" i="30"/>
  <c r="J87" i="30"/>
  <c r="L87" i="30"/>
  <c r="H88" i="30"/>
  <c r="I88" i="30"/>
  <c r="J88" i="30"/>
  <c r="L88" i="30" s="1"/>
  <c r="H89" i="30"/>
  <c r="I89" i="30"/>
  <c r="J89" i="30"/>
  <c r="L89" i="30"/>
  <c r="D90" i="30"/>
  <c r="E90" i="30"/>
  <c r="F90" i="30"/>
  <c r="L67" i="30"/>
  <c r="U38" i="30"/>
  <c r="V38" i="30"/>
  <c r="U39" i="30"/>
  <c r="V39" i="30"/>
  <c r="U40" i="30"/>
  <c r="V40" i="30"/>
  <c r="U41" i="30"/>
  <c r="V41" i="30"/>
  <c r="V42" i="30"/>
  <c r="V43" i="30"/>
  <c r="V44" i="30"/>
  <c r="U45" i="30"/>
  <c r="V45" i="30"/>
  <c r="U46" i="30"/>
  <c r="V46" i="30"/>
  <c r="V47" i="30"/>
  <c r="U48" i="30"/>
  <c r="V48" i="30"/>
  <c r="U49" i="30"/>
  <c r="V49" i="30"/>
  <c r="U50" i="30"/>
  <c r="V50" i="30"/>
  <c r="U51" i="30"/>
  <c r="V51" i="30"/>
  <c r="V52" i="30"/>
  <c r="U53" i="30"/>
  <c r="V53" i="30"/>
  <c r="U54" i="30"/>
  <c r="V54" i="30"/>
  <c r="U55" i="30"/>
  <c r="V55" i="30"/>
  <c r="U56" i="30"/>
  <c r="V56" i="30"/>
  <c r="U57" i="30"/>
  <c r="V57" i="30"/>
  <c r="U58" i="30"/>
  <c r="V58" i="30"/>
  <c r="U59" i="30"/>
  <c r="V59" i="30"/>
  <c r="V60" i="30"/>
  <c r="V37" i="30"/>
  <c r="U37" i="30"/>
  <c r="Q55" i="30"/>
  <c r="Q56" i="30"/>
  <c r="Q57" i="30"/>
  <c r="Q58" i="30"/>
  <c r="Q59" i="30"/>
  <c r="Q60" i="30"/>
  <c r="Q54" i="30"/>
  <c r="Q47" i="30"/>
  <c r="Q48" i="30"/>
  <c r="Q49" i="30"/>
  <c r="Q50" i="30"/>
  <c r="Q51" i="30"/>
  <c r="Q52" i="30"/>
  <c r="Q46" i="30"/>
  <c r="Q39" i="30"/>
  <c r="Q40" i="30"/>
  <c r="Q41" i="30"/>
  <c r="Q42" i="30"/>
  <c r="Q43" i="30"/>
  <c r="Q44" i="30"/>
  <c r="Q38" i="30"/>
  <c r="Q53" i="30"/>
  <c r="Q45" i="30"/>
  <c r="Q37" i="30"/>
  <c r="U8" i="30"/>
  <c r="V8" i="30"/>
  <c r="U9" i="30"/>
  <c r="V9" i="30"/>
  <c r="U10" i="30"/>
  <c r="V10" i="30"/>
  <c r="U11" i="30"/>
  <c r="V12" i="30"/>
  <c r="U15" i="30"/>
  <c r="V15" i="30"/>
  <c r="U16" i="30"/>
  <c r="V16" i="30"/>
  <c r="V17" i="30"/>
  <c r="U18" i="30"/>
  <c r="V18" i="30"/>
  <c r="U19" i="30"/>
  <c r="U20" i="30"/>
  <c r="V20" i="30"/>
  <c r="U21" i="30"/>
  <c r="V22" i="30"/>
  <c r="U23" i="30"/>
  <c r="V23" i="30"/>
  <c r="U24" i="30"/>
  <c r="V24" i="30"/>
  <c r="U25" i="30"/>
  <c r="V25" i="30"/>
  <c r="U26" i="30"/>
  <c r="V26" i="30"/>
  <c r="U27" i="30"/>
  <c r="V27" i="30"/>
  <c r="U28" i="30"/>
  <c r="V28" i="30"/>
  <c r="U29" i="30"/>
  <c r="V29" i="30"/>
  <c r="V30" i="30"/>
  <c r="V7" i="30"/>
  <c r="U7" i="30"/>
  <c r="Q25" i="30"/>
  <c r="Q26" i="30"/>
  <c r="Q27" i="30"/>
  <c r="Q28" i="30"/>
  <c r="Q29" i="30"/>
  <c r="Q30" i="30"/>
  <c r="Q24" i="30"/>
  <c r="Q23" i="30"/>
  <c r="Q15" i="30"/>
  <c r="R15" i="30"/>
  <c r="Q7" i="30"/>
  <c r="R7" i="30"/>
  <c r="L86" i="28"/>
  <c r="L87" i="28"/>
  <c r="L88" i="28"/>
  <c r="L89" i="28"/>
  <c r="L90" i="28"/>
  <c r="L91" i="28"/>
  <c r="L95" i="28"/>
  <c r="L96" i="28"/>
  <c r="L97" i="28"/>
  <c r="L98" i="28"/>
  <c r="L100" i="28"/>
  <c r="L101" i="28"/>
  <c r="L102" i="28"/>
  <c r="L103" i="28"/>
  <c r="L104" i="28"/>
  <c r="L106" i="28"/>
  <c r="L107" i="28"/>
  <c r="L108" i="28"/>
  <c r="L109" i="28"/>
  <c r="L110" i="28"/>
  <c r="L111" i="28"/>
  <c r="L112" i="28"/>
  <c r="L113" i="28"/>
  <c r="L114" i="28"/>
  <c r="L115" i="28"/>
  <c r="L117" i="28"/>
  <c r="L85" i="28"/>
  <c r="C87" i="28"/>
  <c r="D87" i="28"/>
  <c r="E87" i="28"/>
  <c r="F87" i="28"/>
  <c r="G87" i="28"/>
  <c r="H87" i="28"/>
  <c r="I87" i="28"/>
  <c r="J87" i="28"/>
  <c r="C88" i="28"/>
  <c r="D88" i="28"/>
  <c r="E88" i="28"/>
  <c r="F88" i="28"/>
  <c r="G88" i="28"/>
  <c r="H88" i="28"/>
  <c r="I88" i="28"/>
  <c r="J88" i="28"/>
  <c r="C89" i="28"/>
  <c r="D89" i="28"/>
  <c r="E89" i="28"/>
  <c r="F89" i="28"/>
  <c r="G89" i="28"/>
  <c r="H89" i="28"/>
  <c r="I89" i="28"/>
  <c r="J89" i="28"/>
  <c r="C90" i="28"/>
  <c r="D90" i="28"/>
  <c r="E90" i="28"/>
  <c r="F90" i="28"/>
  <c r="G90" i="28"/>
  <c r="H90" i="28"/>
  <c r="I90" i="28"/>
  <c r="J90" i="28"/>
  <c r="H91" i="28"/>
  <c r="I91" i="28"/>
  <c r="J91" i="28"/>
  <c r="F92" i="28"/>
  <c r="G92" i="28"/>
  <c r="J92" i="28"/>
  <c r="C95" i="28"/>
  <c r="D95" i="28"/>
  <c r="E95" i="28"/>
  <c r="F95" i="28"/>
  <c r="G95" i="28"/>
  <c r="H95" i="28"/>
  <c r="I95" i="28"/>
  <c r="J95" i="28"/>
  <c r="C96" i="28"/>
  <c r="D96" i="28"/>
  <c r="E96" i="28"/>
  <c r="F96" i="28"/>
  <c r="G96" i="28"/>
  <c r="H96" i="28"/>
  <c r="I96" i="28"/>
  <c r="J96" i="28"/>
  <c r="C97" i="28"/>
  <c r="D97" i="28"/>
  <c r="E97" i="28"/>
  <c r="F97" i="28"/>
  <c r="G97" i="28"/>
  <c r="H97" i="28"/>
  <c r="I97" i="28"/>
  <c r="J97" i="28"/>
  <c r="C98" i="28"/>
  <c r="D98" i="28"/>
  <c r="E98" i="28"/>
  <c r="F98" i="28"/>
  <c r="G98" i="28"/>
  <c r="H98" i="28"/>
  <c r="I98" i="28"/>
  <c r="J98" i="28"/>
  <c r="F99" i="28"/>
  <c r="G99" i="28"/>
  <c r="H99" i="28"/>
  <c r="C100" i="28"/>
  <c r="D100" i="28"/>
  <c r="E100" i="28"/>
  <c r="F100" i="28"/>
  <c r="G100" i="28"/>
  <c r="H100" i="28"/>
  <c r="I100" i="28"/>
  <c r="J100" i="28"/>
  <c r="C101" i="28"/>
  <c r="D101" i="28"/>
  <c r="E101" i="28"/>
  <c r="F101" i="28"/>
  <c r="G101" i="28"/>
  <c r="H101" i="28"/>
  <c r="I101" i="28"/>
  <c r="J101" i="28"/>
  <c r="H102" i="28"/>
  <c r="I102" i="28"/>
  <c r="J102" i="28"/>
  <c r="E103" i="28"/>
  <c r="F103" i="28"/>
  <c r="G103" i="28"/>
  <c r="H103" i="28"/>
  <c r="I103" i="28"/>
  <c r="J103" i="28"/>
  <c r="H104" i="28"/>
  <c r="I104" i="28"/>
  <c r="J104" i="28"/>
  <c r="D105" i="28"/>
  <c r="E105" i="28"/>
  <c r="F105" i="28"/>
  <c r="C106" i="28"/>
  <c r="D106" i="28"/>
  <c r="E106" i="28"/>
  <c r="F106" i="28"/>
  <c r="G106" i="28"/>
  <c r="H106" i="28"/>
  <c r="I106" i="28"/>
  <c r="J106" i="28"/>
  <c r="C107" i="28"/>
  <c r="D107" i="28"/>
  <c r="E107" i="28"/>
  <c r="F107" i="28"/>
  <c r="G107" i="28"/>
  <c r="H107" i="28"/>
  <c r="I107" i="28"/>
  <c r="J107" i="28"/>
  <c r="C108" i="28"/>
  <c r="D108" i="28"/>
  <c r="E108" i="28"/>
  <c r="F108" i="28"/>
  <c r="G108" i="28"/>
  <c r="H108" i="28"/>
  <c r="I108" i="28"/>
  <c r="J108" i="28"/>
  <c r="C109" i="28"/>
  <c r="D109" i="28"/>
  <c r="E109" i="28"/>
  <c r="F109" i="28"/>
  <c r="G109" i="28"/>
  <c r="H109" i="28"/>
  <c r="I109" i="28"/>
  <c r="J109" i="28"/>
  <c r="C110" i="28"/>
  <c r="D110" i="28"/>
  <c r="E110" i="28"/>
  <c r="F110" i="28"/>
  <c r="G110" i="28"/>
  <c r="H110" i="28"/>
  <c r="I110" i="28"/>
  <c r="J110" i="28"/>
  <c r="C111" i="28"/>
  <c r="D111" i="28"/>
  <c r="E111" i="28"/>
  <c r="F111" i="28"/>
  <c r="G111" i="28"/>
  <c r="H111" i="28"/>
  <c r="I111" i="28"/>
  <c r="J111" i="28"/>
  <c r="C112" i="28"/>
  <c r="D112" i="28"/>
  <c r="E112" i="28"/>
  <c r="F112" i="28"/>
  <c r="G112" i="28"/>
  <c r="H112" i="28"/>
  <c r="I112" i="28"/>
  <c r="J112" i="28"/>
  <c r="H113" i="28"/>
  <c r="I113" i="28"/>
  <c r="J113" i="28"/>
  <c r="E114" i="28"/>
  <c r="F114" i="28"/>
  <c r="G114" i="28"/>
  <c r="H114" i="28"/>
  <c r="I114" i="28"/>
  <c r="J114" i="28"/>
  <c r="H115" i="28"/>
  <c r="I115" i="28"/>
  <c r="J115" i="28"/>
  <c r="D116" i="28"/>
  <c r="E116" i="28"/>
  <c r="F116" i="28"/>
  <c r="C117" i="28"/>
  <c r="D117" i="28"/>
  <c r="E117" i="28"/>
  <c r="F117" i="28"/>
  <c r="G117" i="28"/>
  <c r="H117" i="28"/>
  <c r="I117" i="28"/>
  <c r="J117" i="28"/>
  <c r="U47" i="28"/>
  <c r="V47" i="28"/>
  <c r="U48" i="28"/>
  <c r="V48" i="28"/>
  <c r="U49" i="28"/>
  <c r="V49" i="28"/>
  <c r="U50" i="28"/>
  <c r="V50" i="28"/>
  <c r="U51" i="28"/>
  <c r="V51" i="28"/>
  <c r="U52" i="28"/>
  <c r="V52" i="28"/>
  <c r="V53" i="28"/>
  <c r="V54" i="28"/>
  <c r="V55" i="28"/>
  <c r="U56" i="28"/>
  <c r="V56" i="28"/>
  <c r="U57" i="28"/>
  <c r="V57" i="28"/>
  <c r="U58" i="28"/>
  <c r="V58" i="28"/>
  <c r="U59" i="28"/>
  <c r="V59" i="28"/>
  <c r="V60" i="28"/>
  <c r="U61" i="28"/>
  <c r="V61" i="28"/>
  <c r="U62" i="28"/>
  <c r="V62" i="28"/>
  <c r="U63" i="28"/>
  <c r="V63" i="28"/>
  <c r="U64" i="28"/>
  <c r="V64" i="28"/>
  <c r="U65" i="28"/>
  <c r="V65" i="28"/>
  <c r="V66" i="28"/>
  <c r="U67" i="28"/>
  <c r="V67" i="28"/>
  <c r="U68" i="28"/>
  <c r="V68" i="28"/>
  <c r="U69" i="28"/>
  <c r="V69" i="28"/>
  <c r="U70" i="28"/>
  <c r="V70" i="28"/>
  <c r="U71" i="28"/>
  <c r="V71" i="28"/>
  <c r="U72" i="28"/>
  <c r="V72" i="28"/>
  <c r="U73" i="28"/>
  <c r="V73" i="28"/>
  <c r="U74" i="28"/>
  <c r="V74" i="28"/>
  <c r="U75" i="28"/>
  <c r="V75" i="28"/>
  <c r="U76" i="28"/>
  <c r="V76" i="28"/>
  <c r="V77" i="28"/>
  <c r="U78" i="28"/>
  <c r="V78" i="28"/>
  <c r="V46" i="28"/>
  <c r="U46" i="28"/>
  <c r="Q70" i="28"/>
  <c r="Q71" i="28"/>
  <c r="Q72" i="28"/>
  <c r="Q73" i="28"/>
  <c r="Q74" i="28"/>
  <c r="Q75" i="28"/>
  <c r="Q76" i="28"/>
  <c r="Q77" i="28"/>
  <c r="Q78" i="28"/>
  <c r="Q69" i="28"/>
  <c r="Q68" i="28"/>
  <c r="Q59" i="28"/>
  <c r="Q60" i="28"/>
  <c r="Q61" i="28"/>
  <c r="Q62" i="28"/>
  <c r="Q63" i="28"/>
  <c r="Q64" i="28"/>
  <c r="Q65" i="28"/>
  <c r="Q66" i="28"/>
  <c r="Q67" i="28"/>
  <c r="Q58" i="28"/>
  <c r="Q48" i="28"/>
  <c r="Q49" i="28"/>
  <c r="Q50" i="28"/>
  <c r="Q51" i="28"/>
  <c r="Q52" i="28"/>
  <c r="Q53" i="28"/>
  <c r="Q54" i="28"/>
  <c r="Q55" i="28"/>
  <c r="Q56" i="28"/>
  <c r="Q47" i="28"/>
  <c r="Q57" i="28"/>
  <c r="R57" i="28"/>
  <c r="Q46" i="28"/>
  <c r="U8" i="28"/>
  <c r="V8" i="28"/>
  <c r="U9" i="28"/>
  <c r="V9" i="28"/>
  <c r="U10" i="28"/>
  <c r="V10" i="28"/>
  <c r="U11" i="28"/>
  <c r="V11" i="28"/>
  <c r="U12" i="28"/>
  <c r="V12" i="28"/>
  <c r="U13" i="28"/>
  <c r="V13" i="28"/>
  <c r="V14" i="28"/>
  <c r="V15" i="28"/>
  <c r="V16" i="28"/>
  <c r="U17" i="28"/>
  <c r="V17" i="28"/>
  <c r="U18" i="28"/>
  <c r="V18" i="28"/>
  <c r="U19" i="28"/>
  <c r="V19" i="28"/>
  <c r="U20" i="28"/>
  <c r="V20" i="28"/>
  <c r="V21" i="28"/>
  <c r="U22" i="28"/>
  <c r="V22" i="28"/>
  <c r="U23" i="28"/>
  <c r="V23" i="28"/>
  <c r="U24" i="28"/>
  <c r="V24" i="28"/>
  <c r="U25" i="28"/>
  <c r="V25" i="28"/>
  <c r="U26" i="28"/>
  <c r="V26" i="28"/>
  <c r="V27" i="28"/>
  <c r="U28" i="28"/>
  <c r="V28" i="28"/>
  <c r="U29" i="28"/>
  <c r="V29" i="28"/>
  <c r="U30" i="28"/>
  <c r="V30" i="28"/>
  <c r="U31" i="28"/>
  <c r="V31" i="28"/>
  <c r="U32" i="28"/>
  <c r="V32" i="28"/>
  <c r="U33" i="28"/>
  <c r="V33" i="28"/>
  <c r="U34" i="28"/>
  <c r="V34" i="28"/>
  <c r="U35" i="28"/>
  <c r="V35" i="28"/>
  <c r="U36" i="28"/>
  <c r="V36" i="28"/>
  <c r="U37" i="28"/>
  <c r="V37" i="28"/>
  <c r="V38" i="28"/>
  <c r="U39" i="28"/>
  <c r="V39" i="28"/>
  <c r="V7" i="28"/>
  <c r="U7" i="28"/>
  <c r="Q31" i="28"/>
  <c r="Q32" i="28"/>
  <c r="Q33" i="28"/>
  <c r="Q34" i="28"/>
  <c r="Q35" i="28"/>
  <c r="Q36" i="28"/>
  <c r="Q37" i="28"/>
  <c r="Q38" i="28"/>
  <c r="Q39" i="28"/>
  <c r="Q30" i="28"/>
  <c r="Q29" i="28"/>
  <c r="R29" i="28"/>
  <c r="R30" i="28"/>
  <c r="R31" i="28"/>
  <c r="R32" i="28"/>
  <c r="R33" i="28"/>
  <c r="R34" i="28"/>
  <c r="R35" i="28"/>
  <c r="R36" i="28"/>
  <c r="R37" i="28"/>
  <c r="R38" i="28"/>
  <c r="R39" i="28"/>
  <c r="S29" i="28"/>
  <c r="S30" i="28"/>
  <c r="S31" i="28"/>
  <c r="S32" i="28"/>
  <c r="S33" i="28"/>
  <c r="S34" i="28"/>
  <c r="S35" i="28"/>
  <c r="S36" i="28"/>
  <c r="S37" i="28"/>
  <c r="S38" i="28"/>
  <c r="S39" i="28"/>
  <c r="Q20" i="28"/>
  <c r="Q21" i="28"/>
  <c r="Q22" i="28"/>
  <c r="Q23" i="28"/>
  <c r="Q24" i="28"/>
  <c r="Q25" i="28"/>
  <c r="Q26" i="28"/>
  <c r="Q27" i="28"/>
  <c r="Q28" i="28"/>
  <c r="Q19" i="28"/>
  <c r="Q18" i="28"/>
  <c r="R18" i="28"/>
  <c r="Q9" i="28"/>
  <c r="Q10" i="28"/>
  <c r="Q11" i="28"/>
  <c r="Q12" i="28"/>
  <c r="Q13" i="28"/>
  <c r="Q14" i="28"/>
  <c r="Q15" i="28"/>
  <c r="Q16" i="28"/>
  <c r="Q17" i="28"/>
  <c r="Q8" i="28"/>
  <c r="Q7" i="28"/>
  <c r="R7" i="28"/>
  <c r="L104" i="12"/>
  <c r="L105" i="12"/>
  <c r="L106" i="12"/>
  <c r="L107" i="12"/>
  <c r="L108" i="12"/>
  <c r="L109" i="12"/>
  <c r="L110" i="12"/>
  <c r="L111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03" i="12"/>
  <c r="U56" i="12"/>
  <c r="V56" i="12"/>
  <c r="U57" i="12"/>
  <c r="V57" i="12"/>
  <c r="U58" i="12"/>
  <c r="V58" i="12"/>
  <c r="U59" i="12"/>
  <c r="V59" i="12"/>
  <c r="U60" i="12"/>
  <c r="V60" i="12"/>
  <c r="U61" i="12"/>
  <c r="V61" i="12"/>
  <c r="U62" i="12"/>
  <c r="V62" i="12"/>
  <c r="U63" i="12"/>
  <c r="V63" i="12"/>
  <c r="V64" i="12"/>
  <c r="U67" i="12"/>
  <c r="V67" i="12"/>
  <c r="U68" i="12"/>
  <c r="V68" i="12"/>
  <c r="U69" i="12"/>
  <c r="V69" i="12"/>
  <c r="U70" i="12"/>
  <c r="V70" i="12"/>
  <c r="U71" i="12"/>
  <c r="V71" i="12"/>
  <c r="U72" i="12"/>
  <c r="V72" i="12"/>
  <c r="U73" i="12"/>
  <c r="V73" i="12"/>
  <c r="U74" i="12"/>
  <c r="V74" i="12"/>
  <c r="U75" i="12"/>
  <c r="V75" i="12"/>
  <c r="U76" i="12"/>
  <c r="V76" i="12"/>
  <c r="U77" i="12"/>
  <c r="V77" i="12"/>
  <c r="U78" i="12"/>
  <c r="V78" i="12"/>
  <c r="U79" i="12"/>
  <c r="V79" i="12"/>
  <c r="U80" i="12"/>
  <c r="V80" i="12"/>
  <c r="U81" i="12"/>
  <c r="V81" i="12"/>
  <c r="U82" i="12"/>
  <c r="V82" i="12"/>
  <c r="U83" i="12"/>
  <c r="V83" i="12"/>
  <c r="U84" i="12"/>
  <c r="V84" i="12"/>
  <c r="U85" i="12"/>
  <c r="V85" i="12"/>
  <c r="U86" i="12"/>
  <c r="V86" i="12"/>
  <c r="U87" i="12"/>
  <c r="V87" i="12"/>
  <c r="U88" i="12"/>
  <c r="V88" i="12"/>
  <c r="U89" i="12"/>
  <c r="V89" i="12"/>
  <c r="U90" i="12"/>
  <c r="V90" i="12"/>
  <c r="U91" i="12"/>
  <c r="V91" i="12"/>
  <c r="U92" i="12"/>
  <c r="V92" i="12"/>
  <c r="U93" i="12"/>
  <c r="V93" i="12"/>
  <c r="U94" i="12"/>
  <c r="V94" i="12"/>
  <c r="U95" i="12"/>
  <c r="V95" i="12"/>
  <c r="U96" i="12"/>
  <c r="V96" i="12"/>
  <c r="V55" i="12"/>
  <c r="U55" i="12"/>
  <c r="Q55" i="12"/>
  <c r="R55" i="12"/>
  <c r="Q56" i="12"/>
  <c r="R56" i="12"/>
  <c r="Q57" i="12"/>
  <c r="R57" i="12"/>
  <c r="Q58" i="12"/>
  <c r="R58" i="12"/>
  <c r="Q59" i="12"/>
  <c r="R59" i="12"/>
  <c r="Q60" i="12"/>
  <c r="R60" i="12"/>
  <c r="Q61" i="12"/>
  <c r="R61" i="12"/>
  <c r="Q62" i="12"/>
  <c r="R62" i="12"/>
  <c r="Q63" i="12"/>
  <c r="R63" i="12"/>
  <c r="Q64" i="12"/>
  <c r="Q94" i="12" s="1"/>
  <c r="R64" i="12"/>
  <c r="Q67" i="12"/>
  <c r="R67" i="12"/>
  <c r="Q68" i="12"/>
  <c r="R68" i="12"/>
  <c r="Q69" i="12"/>
  <c r="R69" i="12"/>
  <c r="Q70" i="12"/>
  <c r="R70" i="12"/>
  <c r="Q71" i="12"/>
  <c r="R71" i="12"/>
  <c r="Q72" i="12"/>
  <c r="R72" i="12"/>
  <c r="Q73" i="12"/>
  <c r="R73" i="12"/>
  <c r="Q74" i="12"/>
  <c r="R74" i="12"/>
  <c r="Q75" i="12"/>
  <c r="R75" i="12"/>
  <c r="Q76" i="12"/>
  <c r="R76" i="12"/>
  <c r="Q77" i="12"/>
  <c r="R77" i="12"/>
  <c r="Q78" i="12"/>
  <c r="R78" i="12"/>
  <c r="Q79" i="12"/>
  <c r="R79" i="12"/>
  <c r="Q80" i="12"/>
  <c r="R80" i="12"/>
  <c r="Q81" i="12"/>
  <c r="R81" i="12"/>
  <c r="Q82" i="12"/>
  <c r="R82" i="12"/>
  <c r="Q83" i="12"/>
  <c r="R83" i="12"/>
  <c r="Q84" i="12"/>
  <c r="R84" i="12"/>
  <c r="Q85" i="12"/>
  <c r="R85" i="12"/>
  <c r="Q86" i="12"/>
  <c r="R86" i="12"/>
  <c r="Q87" i="12"/>
  <c r="R87" i="12"/>
  <c r="Q88" i="12"/>
  <c r="R88" i="12"/>
  <c r="Q89" i="12"/>
  <c r="R89" i="12"/>
  <c r="Q90" i="12"/>
  <c r="R90" i="12"/>
  <c r="Q91" i="12"/>
  <c r="R91" i="12"/>
  <c r="Q92" i="12"/>
  <c r="R92" i="12"/>
  <c r="Q93" i="12"/>
  <c r="R93" i="12"/>
  <c r="R94" i="12"/>
  <c r="Q95" i="12"/>
  <c r="R95" i="12"/>
  <c r="Q96" i="12"/>
  <c r="R96" i="12"/>
  <c r="U8" i="12"/>
  <c r="V8" i="12"/>
  <c r="U9" i="12"/>
  <c r="V9" i="12"/>
  <c r="U10" i="12"/>
  <c r="V10" i="12"/>
  <c r="U11" i="12"/>
  <c r="V11" i="12"/>
  <c r="U12" i="12"/>
  <c r="V12" i="12"/>
  <c r="U13" i="12"/>
  <c r="V13" i="12"/>
  <c r="U14" i="12"/>
  <c r="V14" i="12"/>
  <c r="U15" i="12"/>
  <c r="V15" i="12"/>
  <c r="V16" i="12"/>
  <c r="U19" i="12"/>
  <c r="V19" i="12"/>
  <c r="U20" i="12"/>
  <c r="V20" i="12"/>
  <c r="U21" i="12"/>
  <c r="V21" i="12"/>
  <c r="U22" i="12"/>
  <c r="V22" i="12"/>
  <c r="U23" i="12"/>
  <c r="V23" i="12"/>
  <c r="U24" i="12"/>
  <c r="V24" i="12"/>
  <c r="U25" i="12"/>
  <c r="V25" i="12"/>
  <c r="U26" i="12"/>
  <c r="V26" i="12"/>
  <c r="U27" i="12"/>
  <c r="V27" i="12"/>
  <c r="U28" i="12"/>
  <c r="V28" i="12"/>
  <c r="U29" i="12"/>
  <c r="V29" i="12"/>
  <c r="U30" i="12"/>
  <c r="V30" i="12"/>
  <c r="U31" i="12"/>
  <c r="V31" i="12"/>
  <c r="U32" i="12"/>
  <c r="V32" i="12"/>
  <c r="U33" i="12"/>
  <c r="V33" i="12"/>
  <c r="U34" i="12"/>
  <c r="V34" i="12"/>
  <c r="U35" i="12"/>
  <c r="V35" i="12"/>
  <c r="U36" i="12"/>
  <c r="V36" i="12"/>
  <c r="U37" i="12"/>
  <c r="V37" i="12"/>
  <c r="U38" i="12"/>
  <c r="V38" i="12"/>
  <c r="U39" i="12"/>
  <c r="V39" i="12"/>
  <c r="U40" i="12"/>
  <c r="V40" i="12"/>
  <c r="U41" i="12"/>
  <c r="V41" i="12"/>
  <c r="U42" i="12"/>
  <c r="V42" i="12"/>
  <c r="U43" i="12"/>
  <c r="V43" i="12"/>
  <c r="U44" i="12"/>
  <c r="V44" i="12"/>
  <c r="U45" i="12"/>
  <c r="V45" i="12"/>
  <c r="U46" i="12"/>
  <c r="V46" i="12"/>
  <c r="U47" i="12"/>
  <c r="V47" i="12"/>
  <c r="U48" i="12"/>
  <c r="V48" i="12"/>
  <c r="V7" i="12"/>
  <c r="U7" i="12"/>
  <c r="Q7" i="12"/>
  <c r="Q46" i="12" s="1"/>
  <c r="R7" i="12"/>
  <c r="Q8" i="12"/>
  <c r="R8" i="12"/>
  <c r="Q9" i="12"/>
  <c r="R9" i="12"/>
  <c r="Q10" i="12"/>
  <c r="R10" i="12"/>
  <c r="Q11" i="12"/>
  <c r="R11" i="12"/>
  <c r="Q12" i="12"/>
  <c r="R12" i="12"/>
  <c r="Q13" i="12"/>
  <c r="R13" i="12"/>
  <c r="Q14" i="12"/>
  <c r="R14" i="12"/>
  <c r="Q15" i="12"/>
  <c r="R15" i="12"/>
  <c r="Q16" i="12"/>
  <c r="R16" i="12"/>
  <c r="Q19" i="12"/>
  <c r="R19" i="12"/>
  <c r="Q20" i="12"/>
  <c r="R20" i="12"/>
  <c r="Q21" i="12"/>
  <c r="R21" i="12"/>
  <c r="Q22" i="12"/>
  <c r="R22" i="12"/>
  <c r="R46" i="12" s="1"/>
  <c r="Q23" i="12"/>
  <c r="R23" i="12"/>
  <c r="Q24" i="12"/>
  <c r="R24" i="12"/>
  <c r="Q25" i="12"/>
  <c r="R25" i="12"/>
  <c r="Q26" i="12"/>
  <c r="R26" i="12"/>
  <c r="Q27" i="12"/>
  <c r="R27" i="12"/>
  <c r="Q28" i="12"/>
  <c r="R28" i="12"/>
  <c r="Q29" i="12"/>
  <c r="R29" i="12"/>
  <c r="Q30" i="12"/>
  <c r="R30" i="12"/>
  <c r="Q31" i="12"/>
  <c r="R31" i="12"/>
  <c r="Q32" i="12"/>
  <c r="R32" i="12"/>
  <c r="Q33" i="12"/>
  <c r="R33" i="12"/>
  <c r="Q34" i="12"/>
  <c r="R34" i="12"/>
  <c r="Q35" i="12"/>
  <c r="R35" i="12"/>
  <c r="Q36" i="12"/>
  <c r="R36" i="12"/>
  <c r="Q37" i="12"/>
  <c r="R37" i="12"/>
  <c r="Q38" i="12"/>
  <c r="R38" i="12"/>
  <c r="Q39" i="12"/>
  <c r="R39" i="12"/>
  <c r="Q40" i="12"/>
  <c r="R40" i="12"/>
  <c r="Q41" i="12"/>
  <c r="R41" i="12"/>
  <c r="Q42" i="12"/>
  <c r="R42" i="12"/>
  <c r="Q43" i="12"/>
  <c r="R43" i="12"/>
  <c r="Q44" i="12"/>
  <c r="R44" i="12"/>
  <c r="Q45" i="12"/>
  <c r="R45" i="12"/>
  <c r="Q47" i="12"/>
  <c r="R47" i="12"/>
  <c r="Q48" i="12"/>
  <c r="R48" i="12"/>
  <c r="L102" i="47"/>
  <c r="L103" i="47"/>
  <c r="L104" i="47"/>
  <c r="L105" i="47"/>
  <c r="L106" i="47"/>
  <c r="L107" i="47"/>
  <c r="L108" i="47"/>
  <c r="L109" i="47"/>
  <c r="L110" i="47"/>
  <c r="L111" i="47"/>
  <c r="L112" i="47"/>
  <c r="L113" i="47"/>
  <c r="L114" i="47"/>
  <c r="L115" i="47"/>
  <c r="L116" i="47"/>
  <c r="L117" i="47"/>
  <c r="L118" i="47"/>
  <c r="L119" i="47"/>
  <c r="L120" i="47"/>
  <c r="L121" i="47"/>
  <c r="L122" i="47"/>
  <c r="L123" i="47"/>
  <c r="L124" i="47"/>
  <c r="L125" i="47"/>
  <c r="L126" i="47"/>
  <c r="L127" i="47"/>
  <c r="L128" i="47"/>
  <c r="L129" i="47"/>
  <c r="L130" i="47"/>
  <c r="L131" i="47"/>
  <c r="L132" i="47"/>
  <c r="L133" i="47"/>
  <c r="L134" i="47"/>
  <c r="L135" i="47"/>
  <c r="L136" i="47"/>
  <c r="L137" i="47"/>
  <c r="L138" i="47"/>
  <c r="L139" i="47"/>
  <c r="L140" i="47"/>
  <c r="L141" i="47"/>
  <c r="L101" i="47"/>
  <c r="U55" i="47"/>
  <c r="V55" i="47"/>
  <c r="U56" i="47"/>
  <c r="V56" i="47"/>
  <c r="U57" i="47"/>
  <c r="V57" i="47"/>
  <c r="U58" i="47"/>
  <c r="V58" i="47"/>
  <c r="U59" i="47"/>
  <c r="V59" i="47"/>
  <c r="U60" i="47"/>
  <c r="V60" i="47"/>
  <c r="U61" i="47"/>
  <c r="V61" i="47"/>
  <c r="U62" i="47"/>
  <c r="V62" i="47"/>
  <c r="V63" i="47"/>
  <c r="V64" i="47"/>
  <c r="U65" i="47"/>
  <c r="V65" i="47"/>
  <c r="U66" i="47"/>
  <c r="V66" i="47"/>
  <c r="U67" i="47"/>
  <c r="V67" i="47"/>
  <c r="U68" i="47"/>
  <c r="V68" i="47"/>
  <c r="U69" i="47"/>
  <c r="V69" i="47"/>
  <c r="U70" i="47"/>
  <c r="V70" i="47"/>
  <c r="U71" i="47"/>
  <c r="V71" i="47"/>
  <c r="U72" i="47"/>
  <c r="V72" i="47"/>
  <c r="U73" i="47"/>
  <c r="V73" i="47"/>
  <c r="U74" i="47"/>
  <c r="V74" i="47"/>
  <c r="U75" i="47"/>
  <c r="V75" i="47"/>
  <c r="U76" i="47"/>
  <c r="V76" i="47"/>
  <c r="U77" i="47"/>
  <c r="V77" i="47"/>
  <c r="U78" i="47"/>
  <c r="V78" i="47"/>
  <c r="U79" i="47"/>
  <c r="V79" i="47"/>
  <c r="U80" i="47"/>
  <c r="V80" i="47"/>
  <c r="U81" i="47"/>
  <c r="V81" i="47"/>
  <c r="U82" i="47"/>
  <c r="V82" i="47"/>
  <c r="U83" i="47"/>
  <c r="V83" i="47"/>
  <c r="U84" i="47"/>
  <c r="V84" i="47"/>
  <c r="U85" i="47"/>
  <c r="V85" i="47"/>
  <c r="U86" i="47"/>
  <c r="V86" i="47"/>
  <c r="U87" i="47"/>
  <c r="V87" i="47"/>
  <c r="U88" i="47"/>
  <c r="V88" i="47"/>
  <c r="U89" i="47"/>
  <c r="V89" i="47"/>
  <c r="U90" i="47"/>
  <c r="V90" i="47"/>
  <c r="U91" i="47"/>
  <c r="V91" i="47"/>
  <c r="U92" i="47"/>
  <c r="V92" i="47"/>
  <c r="U93" i="47"/>
  <c r="V93" i="47"/>
  <c r="U94" i="47"/>
  <c r="V94" i="47"/>
  <c r="V54" i="47"/>
  <c r="U54" i="47"/>
  <c r="U8" i="47"/>
  <c r="V8" i="47"/>
  <c r="U9" i="47"/>
  <c r="V9" i="47"/>
  <c r="U10" i="47"/>
  <c r="V10" i="47"/>
  <c r="U11" i="47"/>
  <c r="V11" i="47"/>
  <c r="U12" i="47"/>
  <c r="V12" i="47"/>
  <c r="U13" i="47"/>
  <c r="V13" i="47"/>
  <c r="U14" i="47"/>
  <c r="V14" i="47"/>
  <c r="U15" i="47"/>
  <c r="V15" i="47"/>
  <c r="V16" i="47"/>
  <c r="V17" i="47"/>
  <c r="U18" i="47"/>
  <c r="V18" i="47"/>
  <c r="U19" i="47"/>
  <c r="V19" i="47"/>
  <c r="U20" i="47"/>
  <c r="V20" i="47"/>
  <c r="U21" i="47"/>
  <c r="V21" i="47"/>
  <c r="U22" i="47"/>
  <c r="V22" i="47"/>
  <c r="U23" i="47"/>
  <c r="V23" i="47"/>
  <c r="U24" i="47"/>
  <c r="V24" i="47"/>
  <c r="U25" i="47"/>
  <c r="V25" i="47"/>
  <c r="U26" i="47"/>
  <c r="V26" i="47"/>
  <c r="U27" i="47"/>
  <c r="V27" i="47"/>
  <c r="U28" i="47"/>
  <c r="V28" i="47"/>
  <c r="U29" i="47"/>
  <c r="V29" i="47"/>
  <c r="U30" i="47"/>
  <c r="V30" i="47"/>
  <c r="U31" i="47"/>
  <c r="V31" i="47"/>
  <c r="U32" i="47"/>
  <c r="V32" i="47"/>
  <c r="U33" i="47"/>
  <c r="V33" i="47"/>
  <c r="U34" i="47"/>
  <c r="V34" i="47"/>
  <c r="U35" i="47"/>
  <c r="V35" i="47"/>
  <c r="U36" i="47"/>
  <c r="V36" i="47"/>
  <c r="U37" i="47"/>
  <c r="V37" i="47"/>
  <c r="U38" i="47"/>
  <c r="V38" i="47"/>
  <c r="U39" i="47"/>
  <c r="V39" i="47"/>
  <c r="U40" i="47"/>
  <c r="V40" i="47"/>
  <c r="U41" i="47"/>
  <c r="V41" i="47"/>
  <c r="U42" i="47"/>
  <c r="V42" i="47"/>
  <c r="U43" i="47"/>
  <c r="V43" i="47"/>
  <c r="U44" i="47"/>
  <c r="V44" i="47"/>
  <c r="U45" i="47"/>
  <c r="V45" i="47"/>
  <c r="U46" i="47"/>
  <c r="V46" i="47"/>
  <c r="U47" i="47"/>
  <c r="V47" i="47"/>
  <c r="V7" i="47"/>
  <c r="U7" i="47"/>
  <c r="Q54" i="47"/>
  <c r="R54" i="47"/>
  <c r="R92" i="47" s="1"/>
  <c r="Q55" i="47"/>
  <c r="R55" i="47"/>
  <c r="Q56" i="47"/>
  <c r="R56" i="47"/>
  <c r="Q57" i="47"/>
  <c r="R57" i="47"/>
  <c r="Q58" i="47"/>
  <c r="R58" i="47"/>
  <c r="Q59" i="47"/>
  <c r="R59" i="47"/>
  <c r="Q60" i="47"/>
  <c r="R60" i="47"/>
  <c r="Q61" i="47"/>
  <c r="R61" i="47"/>
  <c r="Q62" i="47"/>
  <c r="R62" i="47"/>
  <c r="Q63" i="47"/>
  <c r="Q92" i="47" s="1"/>
  <c r="R63" i="47"/>
  <c r="Q65" i="47"/>
  <c r="R65" i="47"/>
  <c r="Q66" i="47"/>
  <c r="R66" i="47"/>
  <c r="Q67" i="47"/>
  <c r="R67" i="47"/>
  <c r="Q68" i="47"/>
  <c r="R68" i="47"/>
  <c r="Q69" i="47"/>
  <c r="R69" i="47"/>
  <c r="Q70" i="47"/>
  <c r="R70" i="47"/>
  <c r="Q71" i="47"/>
  <c r="R71" i="47"/>
  <c r="Q72" i="47"/>
  <c r="R72" i="47"/>
  <c r="Q73" i="47"/>
  <c r="R73" i="47"/>
  <c r="Q74" i="47"/>
  <c r="R74" i="47"/>
  <c r="Q75" i="47"/>
  <c r="R75" i="47"/>
  <c r="Q76" i="47"/>
  <c r="R76" i="47"/>
  <c r="Q77" i="47"/>
  <c r="R77" i="47"/>
  <c r="Q78" i="47"/>
  <c r="R78" i="47"/>
  <c r="Q79" i="47"/>
  <c r="R79" i="47"/>
  <c r="Q80" i="47"/>
  <c r="R80" i="47"/>
  <c r="Q81" i="47"/>
  <c r="R81" i="47"/>
  <c r="Q82" i="47"/>
  <c r="R82" i="47"/>
  <c r="Q83" i="47"/>
  <c r="R83" i="47"/>
  <c r="Q84" i="47"/>
  <c r="R84" i="47"/>
  <c r="Q85" i="47"/>
  <c r="R85" i="47"/>
  <c r="Q86" i="47"/>
  <c r="R86" i="47"/>
  <c r="Q87" i="47"/>
  <c r="R87" i="47"/>
  <c r="Q88" i="47"/>
  <c r="R88" i="47"/>
  <c r="Q89" i="47"/>
  <c r="R89" i="47"/>
  <c r="Q90" i="47"/>
  <c r="R90" i="47"/>
  <c r="Q91" i="47"/>
  <c r="R91" i="47"/>
  <c r="Q93" i="47"/>
  <c r="R93" i="47"/>
  <c r="Q94" i="47"/>
  <c r="R94" i="47"/>
  <c r="Q7" i="47"/>
  <c r="Q45" i="47" s="1"/>
  <c r="R7" i="47"/>
  <c r="R45" i="47" s="1"/>
  <c r="Q8" i="47"/>
  <c r="R8" i="47"/>
  <c r="Q9" i="47"/>
  <c r="R9" i="47"/>
  <c r="Q10" i="47"/>
  <c r="R10" i="47"/>
  <c r="Q11" i="47"/>
  <c r="R11" i="47"/>
  <c r="Q12" i="47"/>
  <c r="R12" i="47"/>
  <c r="Q13" i="47"/>
  <c r="R13" i="47"/>
  <c r="Q14" i="47"/>
  <c r="R14" i="47"/>
  <c r="Q15" i="47"/>
  <c r="R15" i="47"/>
  <c r="Q16" i="47"/>
  <c r="R16" i="47"/>
  <c r="Q18" i="47"/>
  <c r="R18" i="47"/>
  <c r="Q19" i="47"/>
  <c r="R19" i="47"/>
  <c r="Q20" i="47"/>
  <c r="R20" i="47"/>
  <c r="Q21" i="47"/>
  <c r="R21" i="47"/>
  <c r="Q22" i="47"/>
  <c r="R22" i="47"/>
  <c r="Q23" i="47"/>
  <c r="R23" i="47"/>
  <c r="Q24" i="47"/>
  <c r="R24" i="47"/>
  <c r="Q25" i="47"/>
  <c r="R25" i="47"/>
  <c r="Q26" i="47"/>
  <c r="R26" i="47"/>
  <c r="Q27" i="47"/>
  <c r="R27" i="47"/>
  <c r="Q28" i="47"/>
  <c r="R28" i="47"/>
  <c r="Q29" i="47"/>
  <c r="R29" i="47"/>
  <c r="Q30" i="47"/>
  <c r="R30" i="47"/>
  <c r="Q31" i="47"/>
  <c r="R31" i="47"/>
  <c r="Q32" i="47"/>
  <c r="R32" i="47"/>
  <c r="Q33" i="47"/>
  <c r="R33" i="47"/>
  <c r="Q34" i="47"/>
  <c r="R34" i="47"/>
  <c r="Q35" i="47"/>
  <c r="R35" i="47"/>
  <c r="Q36" i="47"/>
  <c r="R36" i="47"/>
  <c r="Q37" i="47"/>
  <c r="R37" i="47"/>
  <c r="Q38" i="47"/>
  <c r="R38" i="47"/>
  <c r="Q39" i="47"/>
  <c r="R39" i="47"/>
  <c r="Q40" i="47"/>
  <c r="R40" i="47"/>
  <c r="Q41" i="47"/>
  <c r="R41" i="47"/>
  <c r="Q42" i="47"/>
  <c r="R42" i="47"/>
  <c r="Q43" i="47"/>
  <c r="R43" i="47"/>
  <c r="Q44" i="47"/>
  <c r="R44" i="47"/>
  <c r="Q46" i="47"/>
  <c r="R46" i="47"/>
  <c r="Q47" i="47"/>
  <c r="R47" i="47"/>
  <c r="L102" i="46"/>
  <c r="L103" i="46"/>
  <c r="L104" i="46"/>
  <c r="L105" i="46"/>
  <c r="L106" i="46"/>
  <c r="L107" i="46"/>
  <c r="L108" i="46"/>
  <c r="L109" i="46"/>
  <c r="L112" i="46"/>
  <c r="L113" i="46"/>
  <c r="L114" i="46"/>
  <c r="L115" i="46"/>
  <c r="L116" i="46"/>
  <c r="L117" i="46"/>
  <c r="L118" i="46"/>
  <c r="L119" i="46"/>
  <c r="L120" i="46"/>
  <c r="L121" i="46"/>
  <c r="L122" i="46"/>
  <c r="L123" i="46"/>
  <c r="L124" i="46"/>
  <c r="L125" i="46"/>
  <c r="L126" i="46"/>
  <c r="L127" i="46"/>
  <c r="L128" i="46"/>
  <c r="L129" i="46"/>
  <c r="L130" i="46"/>
  <c r="L131" i="46"/>
  <c r="L132" i="46"/>
  <c r="L133" i="46"/>
  <c r="L134" i="46"/>
  <c r="L135" i="46"/>
  <c r="L136" i="46"/>
  <c r="L137" i="46"/>
  <c r="L138" i="46"/>
  <c r="L139" i="46"/>
  <c r="L140" i="46"/>
  <c r="L141" i="46"/>
  <c r="L101" i="46"/>
  <c r="H101" i="46"/>
  <c r="I101" i="46"/>
  <c r="H102" i="46"/>
  <c r="I102" i="46"/>
  <c r="H103" i="46"/>
  <c r="I103" i="46"/>
  <c r="H104" i="46"/>
  <c r="I104" i="46"/>
  <c r="H105" i="46"/>
  <c r="I105" i="46"/>
  <c r="H106" i="46"/>
  <c r="I106" i="46"/>
  <c r="H107" i="46"/>
  <c r="I107" i="46"/>
  <c r="H108" i="46"/>
  <c r="I108" i="46"/>
  <c r="H109" i="46"/>
  <c r="I109" i="46"/>
  <c r="H112" i="46"/>
  <c r="I112" i="46"/>
  <c r="H113" i="46"/>
  <c r="I113" i="46"/>
  <c r="H114" i="46"/>
  <c r="I114" i="46"/>
  <c r="H115" i="46"/>
  <c r="I115" i="46"/>
  <c r="H116" i="46"/>
  <c r="I116" i="46"/>
  <c r="H117" i="46"/>
  <c r="I117" i="46"/>
  <c r="H118" i="46"/>
  <c r="I118" i="46"/>
  <c r="H119" i="46"/>
  <c r="I119" i="46"/>
  <c r="H120" i="46"/>
  <c r="I120" i="46"/>
  <c r="H121" i="46"/>
  <c r="I121" i="46"/>
  <c r="H122" i="46"/>
  <c r="I122" i="46"/>
  <c r="H123" i="46"/>
  <c r="I123" i="46"/>
  <c r="H124" i="46"/>
  <c r="I124" i="46"/>
  <c r="H125" i="46"/>
  <c r="I125" i="46"/>
  <c r="H126" i="46"/>
  <c r="I126" i="46"/>
  <c r="H127" i="46"/>
  <c r="I127" i="46"/>
  <c r="H128" i="46"/>
  <c r="I128" i="46"/>
  <c r="H129" i="46"/>
  <c r="I129" i="46"/>
  <c r="H130" i="46"/>
  <c r="I130" i="46"/>
  <c r="H131" i="46"/>
  <c r="I131" i="46"/>
  <c r="H132" i="46"/>
  <c r="I132" i="46"/>
  <c r="H133" i="46"/>
  <c r="I133" i="46"/>
  <c r="H134" i="46"/>
  <c r="I134" i="46"/>
  <c r="H135" i="46"/>
  <c r="I135" i="46"/>
  <c r="H136" i="46"/>
  <c r="I136" i="46"/>
  <c r="H137" i="46"/>
  <c r="I137" i="46"/>
  <c r="H138" i="46"/>
  <c r="I138" i="46"/>
  <c r="H139" i="46"/>
  <c r="I139" i="46"/>
  <c r="H140" i="46"/>
  <c r="I140" i="46"/>
  <c r="H141" i="46"/>
  <c r="I141" i="46"/>
  <c r="U55" i="46"/>
  <c r="V55" i="46"/>
  <c r="U56" i="46"/>
  <c r="V56" i="46"/>
  <c r="U57" i="46"/>
  <c r="V57" i="46"/>
  <c r="U58" i="46"/>
  <c r="V58" i="46"/>
  <c r="U59" i="46"/>
  <c r="V59" i="46"/>
  <c r="U60" i="46"/>
  <c r="V60" i="46"/>
  <c r="U61" i="46"/>
  <c r="V61" i="46"/>
  <c r="U62" i="46"/>
  <c r="V62" i="46"/>
  <c r="V63" i="46"/>
  <c r="V64" i="46"/>
  <c r="U65" i="46"/>
  <c r="V65" i="46"/>
  <c r="U66" i="46"/>
  <c r="V66" i="46"/>
  <c r="U67" i="46"/>
  <c r="V67" i="46"/>
  <c r="U68" i="46"/>
  <c r="V68" i="46"/>
  <c r="U69" i="46"/>
  <c r="V69" i="46"/>
  <c r="U70" i="46"/>
  <c r="V70" i="46"/>
  <c r="U71" i="46"/>
  <c r="V71" i="46"/>
  <c r="U72" i="46"/>
  <c r="V72" i="46"/>
  <c r="U73" i="46"/>
  <c r="V73" i="46"/>
  <c r="U74" i="46"/>
  <c r="V74" i="46"/>
  <c r="U75" i="46"/>
  <c r="V75" i="46"/>
  <c r="U76" i="46"/>
  <c r="V76" i="46"/>
  <c r="U77" i="46"/>
  <c r="V77" i="46"/>
  <c r="U78" i="46"/>
  <c r="V78" i="46"/>
  <c r="U79" i="46"/>
  <c r="V79" i="46"/>
  <c r="U80" i="46"/>
  <c r="V80" i="46"/>
  <c r="U81" i="46"/>
  <c r="V81" i="46"/>
  <c r="U82" i="46"/>
  <c r="V82" i="46"/>
  <c r="U83" i="46"/>
  <c r="V83" i="46"/>
  <c r="U84" i="46"/>
  <c r="V84" i="46"/>
  <c r="U85" i="46"/>
  <c r="V85" i="46"/>
  <c r="U86" i="46"/>
  <c r="V86" i="46"/>
  <c r="U87" i="46"/>
  <c r="V87" i="46"/>
  <c r="U88" i="46"/>
  <c r="V88" i="46"/>
  <c r="U89" i="46"/>
  <c r="V89" i="46"/>
  <c r="U90" i="46"/>
  <c r="V90" i="46"/>
  <c r="U91" i="46"/>
  <c r="V91" i="46"/>
  <c r="U92" i="46"/>
  <c r="V92" i="46"/>
  <c r="U93" i="46"/>
  <c r="V93" i="46"/>
  <c r="U94" i="46"/>
  <c r="V94" i="46"/>
  <c r="V54" i="46"/>
  <c r="U54" i="46"/>
  <c r="Q54" i="46"/>
  <c r="R54" i="46"/>
  <c r="Q55" i="46"/>
  <c r="R55" i="46"/>
  <c r="Q56" i="46"/>
  <c r="R56" i="46"/>
  <c r="Q57" i="46"/>
  <c r="R57" i="46"/>
  <c r="R92" i="46" s="1"/>
  <c r="Q58" i="46"/>
  <c r="R58" i="46"/>
  <c r="Q59" i="46"/>
  <c r="R59" i="46"/>
  <c r="Q60" i="46"/>
  <c r="R60" i="46"/>
  <c r="Q61" i="46"/>
  <c r="R61" i="46"/>
  <c r="Q62" i="46"/>
  <c r="R62" i="46"/>
  <c r="Q63" i="46"/>
  <c r="R63" i="46"/>
  <c r="Q65" i="46"/>
  <c r="Q92" i="46" s="1"/>
  <c r="R65" i="46"/>
  <c r="Q66" i="46"/>
  <c r="R66" i="46"/>
  <c r="Q67" i="46"/>
  <c r="R67" i="46"/>
  <c r="Q68" i="46"/>
  <c r="R68" i="46"/>
  <c r="Q69" i="46"/>
  <c r="R69" i="46"/>
  <c r="Q70" i="46"/>
  <c r="R70" i="46"/>
  <c r="Q71" i="46"/>
  <c r="R71" i="46"/>
  <c r="Q72" i="46"/>
  <c r="R72" i="46"/>
  <c r="Q73" i="46"/>
  <c r="R73" i="46"/>
  <c r="Q74" i="46"/>
  <c r="R74" i="46"/>
  <c r="Q75" i="46"/>
  <c r="R75" i="46"/>
  <c r="Q76" i="46"/>
  <c r="R76" i="46"/>
  <c r="Q77" i="46"/>
  <c r="R77" i="46"/>
  <c r="Q78" i="46"/>
  <c r="R78" i="46"/>
  <c r="Q79" i="46"/>
  <c r="R79" i="46"/>
  <c r="Q80" i="46"/>
  <c r="R80" i="46"/>
  <c r="Q81" i="46"/>
  <c r="R81" i="46"/>
  <c r="Q82" i="46"/>
  <c r="R82" i="46"/>
  <c r="Q83" i="46"/>
  <c r="R83" i="46"/>
  <c r="Q84" i="46"/>
  <c r="R84" i="46"/>
  <c r="Q85" i="46"/>
  <c r="R85" i="46"/>
  <c r="Q86" i="46"/>
  <c r="R86" i="46"/>
  <c r="Q87" i="46"/>
  <c r="R87" i="46"/>
  <c r="Q88" i="46"/>
  <c r="R88" i="46"/>
  <c r="Q89" i="46"/>
  <c r="R89" i="46"/>
  <c r="Q90" i="46"/>
  <c r="R90" i="46"/>
  <c r="Q91" i="46"/>
  <c r="R91" i="46"/>
  <c r="Q93" i="46"/>
  <c r="R93" i="46"/>
  <c r="Q94" i="46"/>
  <c r="R94" i="46"/>
  <c r="U8" i="46"/>
  <c r="V8" i="46"/>
  <c r="U9" i="46"/>
  <c r="V9" i="46"/>
  <c r="U10" i="46"/>
  <c r="V10" i="46"/>
  <c r="U11" i="46"/>
  <c r="V11" i="46"/>
  <c r="U12" i="46"/>
  <c r="V12" i="46"/>
  <c r="U13" i="46"/>
  <c r="V13" i="46"/>
  <c r="U14" i="46"/>
  <c r="V14" i="46"/>
  <c r="U15" i="46"/>
  <c r="V15" i="46"/>
  <c r="V16" i="46"/>
  <c r="V17" i="46"/>
  <c r="U18" i="46"/>
  <c r="V18" i="46"/>
  <c r="U19" i="46"/>
  <c r="V19" i="46"/>
  <c r="U20" i="46"/>
  <c r="V20" i="46"/>
  <c r="U21" i="46"/>
  <c r="V21" i="46"/>
  <c r="U22" i="46"/>
  <c r="V22" i="46"/>
  <c r="U23" i="46"/>
  <c r="V23" i="46"/>
  <c r="U24" i="46"/>
  <c r="V24" i="46"/>
  <c r="U25" i="46"/>
  <c r="V25" i="46"/>
  <c r="U26" i="46"/>
  <c r="V26" i="46"/>
  <c r="U27" i="46"/>
  <c r="V27" i="46"/>
  <c r="U28" i="46"/>
  <c r="V28" i="46"/>
  <c r="U29" i="46"/>
  <c r="V29" i="46"/>
  <c r="U30" i="46"/>
  <c r="V30" i="46"/>
  <c r="U31" i="46"/>
  <c r="V31" i="46"/>
  <c r="U32" i="46"/>
  <c r="V32" i="46"/>
  <c r="U33" i="46"/>
  <c r="V33" i="46"/>
  <c r="U34" i="46"/>
  <c r="V34" i="46"/>
  <c r="U35" i="46"/>
  <c r="V35" i="46"/>
  <c r="U36" i="46"/>
  <c r="V36" i="46"/>
  <c r="U37" i="46"/>
  <c r="V37" i="46"/>
  <c r="U38" i="46"/>
  <c r="V38" i="46"/>
  <c r="U39" i="46"/>
  <c r="V39" i="46"/>
  <c r="U40" i="46"/>
  <c r="V40" i="46"/>
  <c r="U41" i="46"/>
  <c r="V41" i="46"/>
  <c r="U42" i="46"/>
  <c r="V42" i="46"/>
  <c r="U43" i="46"/>
  <c r="V43" i="46"/>
  <c r="U44" i="46"/>
  <c r="V44" i="46"/>
  <c r="U45" i="46"/>
  <c r="V45" i="46"/>
  <c r="U46" i="46"/>
  <c r="V46" i="46"/>
  <c r="U47" i="46"/>
  <c r="V47" i="46"/>
  <c r="V7" i="46"/>
  <c r="U7" i="46"/>
  <c r="Q7" i="46"/>
  <c r="R7" i="46"/>
  <c r="Q8" i="46"/>
  <c r="R8" i="46"/>
  <c r="Q9" i="46"/>
  <c r="R9" i="46"/>
  <c r="Q10" i="46"/>
  <c r="Q45" i="46" s="1"/>
  <c r="R10" i="46"/>
  <c r="R45" i="46" s="1"/>
  <c r="Q11" i="46"/>
  <c r="R11" i="46"/>
  <c r="Q12" i="46"/>
  <c r="R12" i="46"/>
  <c r="Q13" i="46"/>
  <c r="R13" i="46"/>
  <c r="Q14" i="46"/>
  <c r="R14" i="46"/>
  <c r="Q15" i="46"/>
  <c r="R15" i="46"/>
  <c r="Q16" i="46"/>
  <c r="R16" i="46"/>
  <c r="Q18" i="46"/>
  <c r="R18" i="46"/>
  <c r="Q19" i="46"/>
  <c r="R19" i="46"/>
  <c r="Q20" i="46"/>
  <c r="R20" i="46"/>
  <c r="Q21" i="46"/>
  <c r="R21" i="46"/>
  <c r="Q22" i="46"/>
  <c r="R22" i="46"/>
  <c r="Q23" i="46"/>
  <c r="R23" i="46"/>
  <c r="Q24" i="46"/>
  <c r="R24" i="46"/>
  <c r="Q25" i="46"/>
  <c r="R25" i="46"/>
  <c r="Q26" i="46"/>
  <c r="R26" i="46"/>
  <c r="Q27" i="46"/>
  <c r="R27" i="46"/>
  <c r="Q28" i="46"/>
  <c r="R28" i="46"/>
  <c r="Q29" i="46"/>
  <c r="R29" i="46"/>
  <c r="Q30" i="46"/>
  <c r="R30" i="46"/>
  <c r="Q31" i="46"/>
  <c r="R31" i="46"/>
  <c r="Q32" i="46"/>
  <c r="R32" i="46"/>
  <c r="Q33" i="46"/>
  <c r="R33" i="46"/>
  <c r="Q34" i="46"/>
  <c r="R34" i="46"/>
  <c r="Q35" i="46"/>
  <c r="R35" i="46"/>
  <c r="Q36" i="46"/>
  <c r="R36" i="46"/>
  <c r="Q37" i="46"/>
  <c r="R37" i="46"/>
  <c r="Q38" i="46"/>
  <c r="R38" i="46"/>
  <c r="Q39" i="46"/>
  <c r="R39" i="46"/>
  <c r="Q40" i="46"/>
  <c r="R40" i="46"/>
  <c r="Q41" i="46"/>
  <c r="R41" i="46"/>
  <c r="Q42" i="46"/>
  <c r="R42" i="46"/>
  <c r="Q43" i="46"/>
  <c r="R43" i="46"/>
  <c r="Q44" i="46"/>
  <c r="R44" i="46"/>
  <c r="Q46" i="46"/>
  <c r="R46" i="46"/>
  <c r="Q47" i="46"/>
  <c r="R47" i="46"/>
  <c r="H45" i="46"/>
  <c r="I45" i="46"/>
  <c r="H92" i="46"/>
  <c r="H93" i="46"/>
  <c r="H94" i="46"/>
  <c r="L102" i="45"/>
  <c r="L103" i="45"/>
  <c r="L104" i="45"/>
  <c r="L105" i="45"/>
  <c r="L106" i="45"/>
  <c r="L107" i="45"/>
  <c r="L108" i="45"/>
  <c r="L109" i="45"/>
  <c r="L112" i="45"/>
  <c r="L113" i="45"/>
  <c r="L114" i="45"/>
  <c r="L115" i="45"/>
  <c r="L116" i="45"/>
  <c r="L117" i="45"/>
  <c r="L118" i="45"/>
  <c r="L119" i="45"/>
  <c r="L120" i="45"/>
  <c r="L121" i="45"/>
  <c r="L122" i="45"/>
  <c r="L123" i="45"/>
  <c r="L124" i="45"/>
  <c r="L125" i="45"/>
  <c r="L126" i="45"/>
  <c r="L127" i="45"/>
  <c r="L128" i="45"/>
  <c r="L129" i="45"/>
  <c r="L130" i="45"/>
  <c r="L131" i="45"/>
  <c r="L132" i="45"/>
  <c r="L133" i="45"/>
  <c r="L134" i="45"/>
  <c r="L135" i="45"/>
  <c r="L136" i="45"/>
  <c r="L137" i="45"/>
  <c r="L138" i="45"/>
  <c r="L139" i="45"/>
  <c r="L140" i="45"/>
  <c r="L141" i="45"/>
  <c r="L101" i="45"/>
  <c r="H101" i="45"/>
  <c r="I101" i="45"/>
  <c r="H102" i="45"/>
  <c r="I102" i="45"/>
  <c r="H103" i="45"/>
  <c r="I103" i="45"/>
  <c r="H104" i="45"/>
  <c r="I104" i="45"/>
  <c r="H105" i="45"/>
  <c r="I105" i="45"/>
  <c r="H106" i="45"/>
  <c r="I106" i="45"/>
  <c r="H107" i="45"/>
  <c r="I107" i="45"/>
  <c r="H108" i="45"/>
  <c r="I108" i="45"/>
  <c r="H109" i="45"/>
  <c r="I109" i="45"/>
  <c r="H112" i="45"/>
  <c r="I112" i="45"/>
  <c r="H113" i="45"/>
  <c r="I113" i="45"/>
  <c r="H114" i="45"/>
  <c r="I114" i="45"/>
  <c r="H115" i="45"/>
  <c r="I115" i="45"/>
  <c r="H116" i="45"/>
  <c r="I116" i="45"/>
  <c r="H117" i="45"/>
  <c r="I117" i="45"/>
  <c r="H118" i="45"/>
  <c r="I118" i="45"/>
  <c r="H119" i="45"/>
  <c r="I119" i="45"/>
  <c r="H120" i="45"/>
  <c r="I120" i="45"/>
  <c r="H121" i="45"/>
  <c r="I121" i="45"/>
  <c r="H122" i="45"/>
  <c r="I122" i="45"/>
  <c r="H123" i="45"/>
  <c r="I123" i="45"/>
  <c r="H124" i="45"/>
  <c r="I124" i="45"/>
  <c r="H125" i="45"/>
  <c r="I125" i="45"/>
  <c r="H126" i="45"/>
  <c r="I126" i="45"/>
  <c r="H127" i="45"/>
  <c r="I127" i="45"/>
  <c r="H128" i="45"/>
  <c r="I128" i="45"/>
  <c r="H129" i="45"/>
  <c r="I129" i="45"/>
  <c r="H130" i="45"/>
  <c r="I130" i="45"/>
  <c r="H131" i="45"/>
  <c r="I131" i="45"/>
  <c r="H132" i="45"/>
  <c r="I132" i="45"/>
  <c r="H133" i="45"/>
  <c r="I133" i="45"/>
  <c r="H134" i="45"/>
  <c r="I134" i="45"/>
  <c r="H135" i="45"/>
  <c r="I135" i="45"/>
  <c r="H136" i="45"/>
  <c r="I136" i="45"/>
  <c r="H137" i="45"/>
  <c r="I137" i="45"/>
  <c r="H138" i="45"/>
  <c r="I138" i="45"/>
  <c r="H139" i="45"/>
  <c r="I139" i="45"/>
  <c r="H140" i="45"/>
  <c r="I140" i="45"/>
  <c r="H141" i="45"/>
  <c r="I141" i="45"/>
  <c r="U55" i="45"/>
  <c r="V55" i="45"/>
  <c r="U56" i="45"/>
  <c r="V56" i="45"/>
  <c r="U57" i="45"/>
  <c r="V57" i="45"/>
  <c r="U58" i="45"/>
  <c r="V58" i="45"/>
  <c r="U59" i="45"/>
  <c r="V59" i="45"/>
  <c r="U60" i="45"/>
  <c r="V60" i="45"/>
  <c r="U61" i="45"/>
  <c r="V61" i="45"/>
  <c r="U62" i="45"/>
  <c r="V62" i="45"/>
  <c r="V63" i="45"/>
  <c r="V64" i="45"/>
  <c r="U65" i="45"/>
  <c r="V65" i="45"/>
  <c r="U66" i="45"/>
  <c r="V66" i="45"/>
  <c r="U67" i="45"/>
  <c r="V67" i="45"/>
  <c r="U68" i="45"/>
  <c r="V68" i="45"/>
  <c r="U69" i="45"/>
  <c r="V69" i="45"/>
  <c r="U70" i="45"/>
  <c r="V70" i="45"/>
  <c r="U71" i="45"/>
  <c r="V71" i="45"/>
  <c r="U72" i="45"/>
  <c r="V72" i="45"/>
  <c r="U73" i="45"/>
  <c r="V73" i="45"/>
  <c r="U74" i="45"/>
  <c r="V74" i="45"/>
  <c r="U75" i="45"/>
  <c r="V75" i="45"/>
  <c r="U76" i="45"/>
  <c r="V76" i="45"/>
  <c r="U77" i="45"/>
  <c r="V77" i="45"/>
  <c r="U78" i="45"/>
  <c r="V78" i="45"/>
  <c r="U79" i="45"/>
  <c r="V79" i="45"/>
  <c r="U80" i="45"/>
  <c r="V80" i="45"/>
  <c r="U81" i="45"/>
  <c r="V81" i="45"/>
  <c r="U82" i="45"/>
  <c r="V82" i="45"/>
  <c r="U83" i="45"/>
  <c r="V83" i="45"/>
  <c r="U84" i="45"/>
  <c r="V84" i="45"/>
  <c r="U85" i="45"/>
  <c r="V85" i="45"/>
  <c r="U86" i="45"/>
  <c r="V86" i="45"/>
  <c r="U87" i="45"/>
  <c r="V87" i="45"/>
  <c r="U88" i="45"/>
  <c r="V88" i="45"/>
  <c r="U89" i="45"/>
  <c r="V89" i="45"/>
  <c r="U90" i="45"/>
  <c r="V90" i="45"/>
  <c r="U91" i="45"/>
  <c r="V91" i="45"/>
  <c r="U92" i="45"/>
  <c r="V92" i="45"/>
  <c r="U93" i="45"/>
  <c r="V93" i="45"/>
  <c r="U94" i="45"/>
  <c r="V94" i="45"/>
  <c r="V54" i="45"/>
  <c r="U54" i="45"/>
  <c r="U8" i="45"/>
  <c r="V8" i="45"/>
  <c r="U9" i="45"/>
  <c r="V9" i="45"/>
  <c r="U10" i="45"/>
  <c r="V10" i="45"/>
  <c r="U11" i="45"/>
  <c r="V11" i="45"/>
  <c r="U12" i="45"/>
  <c r="V12" i="45"/>
  <c r="U13" i="45"/>
  <c r="V13" i="45"/>
  <c r="U14" i="45"/>
  <c r="V14" i="45"/>
  <c r="U15" i="45"/>
  <c r="V15" i="45"/>
  <c r="V16" i="45"/>
  <c r="U18" i="45"/>
  <c r="V18" i="45"/>
  <c r="U19" i="45"/>
  <c r="V19" i="45"/>
  <c r="U20" i="45"/>
  <c r="V20" i="45"/>
  <c r="U21" i="45"/>
  <c r="V21" i="45"/>
  <c r="U22" i="45"/>
  <c r="V22" i="45"/>
  <c r="U23" i="45"/>
  <c r="V23" i="45"/>
  <c r="U24" i="45"/>
  <c r="V24" i="45"/>
  <c r="U25" i="45"/>
  <c r="V25" i="45"/>
  <c r="U26" i="45"/>
  <c r="V26" i="45"/>
  <c r="U27" i="45"/>
  <c r="V27" i="45"/>
  <c r="U28" i="45"/>
  <c r="V28" i="45"/>
  <c r="U29" i="45"/>
  <c r="V29" i="45"/>
  <c r="U30" i="45"/>
  <c r="V30" i="45"/>
  <c r="U31" i="45"/>
  <c r="V31" i="45"/>
  <c r="U32" i="45"/>
  <c r="V32" i="45"/>
  <c r="U33" i="45"/>
  <c r="V33" i="45"/>
  <c r="U34" i="45"/>
  <c r="V34" i="45"/>
  <c r="U35" i="45"/>
  <c r="V35" i="45"/>
  <c r="U36" i="45"/>
  <c r="V36" i="45"/>
  <c r="U37" i="45"/>
  <c r="V37" i="45"/>
  <c r="U38" i="45"/>
  <c r="V38" i="45"/>
  <c r="U39" i="45"/>
  <c r="V39" i="45"/>
  <c r="U40" i="45"/>
  <c r="V40" i="45"/>
  <c r="U41" i="45"/>
  <c r="V41" i="45"/>
  <c r="U42" i="45"/>
  <c r="V42" i="45"/>
  <c r="U43" i="45"/>
  <c r="V43" i="45"/>
  <c r="U44" i="45"/>
  <c r="V44" i="45"/>
  <c r="U45" i="45"/>
  <c r="V45" i="45"/>
  <c r="U46" i="45"/>
  <c r="V46" i="45"/>
  <c r="U47" i="45"/>
  <c r="V47" i="45"/>
  <c r="V7" i="45"/>
  <c r="U7" i="45"/>
  <c r="Q54" i="45"/>
  <c r="R54" i="45"/>
  <c r="R92" i="45" s="1"/>
  <c r="Q55" i="45"/>
  <c r="R55" i="45"/>
  <c r="Q56" i="45"/>
  <c r="R56" i="45"/>
  <c r="Q57" i="45"/>
  <c r="R57" i="45"/>
  <c r="Q58" i="45"/>
  <c r="R58" i="45"/>
  <c r="Q59" i="45"/>
  <c r="R59" i="45"/>
  <c r="Q60" i="45"/>
  <c r="R60" i="45"/>
  <c r="Q61" i="45"/>
  <c r="R61" i="45"/>
  <c r="Q62" i="45"/>
  <c r="R62" i="45"/>
  <c r="Q63" i="45"/>
  <c r="Q92" i="45" s="1"/>
  <c r="R63" i="45"/>
  <c r="Q65" i="45"/>
  <c r="R65" i="45"/>
  <c r="Q66" i="45"/>
  <c r="R66" i="45"/>
  <c r="Q67" i="45"/>
  <c r="R67" i="45"/>
  <c r="Q68" i="45"/>
  <c r="R68" i="45"/>
  <c r="Q69" i="45"/>
  <c r="R69" i="45"/>
  <c r="Q70" i="45"/>
  <c r="R70" i="45"/>
  <c r="Q71" i="45"/>
  <c r="R71" i="45"/>
  <c r="Q72" i="45"/>
  <c r="R72" i="45"/>
  <c r="Q73" i="45"/>
  <c r="R73" i="45"/>
  <c r="Q74" i="45"/>
  <c r="R74" i="45"/>
  <c r="Q75" i="45"/>
  <c r="R75" i="45"/>
  <c r="Q76" i="45"/>
  <c r="R76" i="45"/>
  <c r="Q77" i="45"/>
  <c r="R77" i="45"/>
  <c r="Q78" i="45"/>
  <c r="R78" i="45"/>
  <c r="Q79" i="45"/>
  <c r="R79" i="45"/>
  <c r="Q80" i="45"/>
  <c r="R80" i="45"/>
  <c r="Q81" i="45"/>
  <c r="R81" i="45"/>
  <c r="Q82" i="45"/>
  <c r="R82" i="45"/>
  <c r="Q83" i="45"/>
  <c r="R83" i="45"/>
  <c r="Q84" i="45"/>
  <c r="R84" i="45"/>
  <c r="Q85" i="45"/>
  <c r="R85" i="45"/>
  <c r="Q86" i="45"/>
  <c r="R86" i="45"/>
  <c r="Q87" i="45"/>
  <c r="R87" i="45"/>
  <c r="Q88" i="45"/>
  <c r="R88" i="45"/>
  <c r="Q89" i="45"/>
  <c r="R89" i="45"/>
  <c r="Q90" i="45"/>
  <c r="R90" i="45"/>
  <c r="Q91" i="45"/>
  <c r="R91" i="45"/>
  <c r="Q93" i="45"/>
  <c r="R93" i="45"/>
  <c r="Q94" i="45"/>
  <c r="R94" i="45"/>
  <c r="Q45" i="45"/>
  <c r="Q46" i="45"/>
  <c r="Q47" i="45"/>
  <c r="Q7" i="45"/>
  <c r="R7" i="45"/>
  <c r="Q8" i="45"/>
  <c r="R8" i="45"/>
  <c r="Q9" i="45"/>
  <c r="R9" i="45"/>
  <c r="Q10" i="45"/>
  <c r="R10" i="45"/>
  <c r="Q11" i="45"/>
  <c r="R11" i="45"/>
  <c r="Q12" i="45"/>
  <c r="R12" i="45"/>
  <c r="Q13" i="45"/>
  <c r="R13" i="45"/>
  <c r="Q14" i="45"/>
  <c r="R14" i="45"/>
  <c r="Q15" i="45"/>
  <c r="R15" i="45"/>
  <c r="Q16" i="45"/>
  <c r="R16" i="45"/>
  <c r="Q18" i="45"/>
  <c r="R18" i="45"/>
  <c r="Q19" i="45"/>
  <c r="R19" i="45"/>
  <c r="Q20" i="45"/>
  <c r="R20" i="45"/>
  <c r="Q21" i="45"/>
  <c r="R21" i="45"/>
  <c r="Q22" i="45"/>
  <c r="R22" i="45"/>
  <c r="Q23" i="45"/>
  <c r="R23" i="45"/>
  <c r="Q24" i="45"/>
  <c r="R24" i="45"/>
  <c r="Q25" i="45"/>
  <c r="R25" i="45"/>
  <c r="Q26" i="45"/>
  <c r="R26" i="45"/>
  <c r="Q27" i="45"/>
  <c r="R27" i="45"/>
  <c r="Q28" i="45"/>
  <c r="R28" i="45"/>
  <c r="Q29" i="45"/>
  <c r="R29" i="45"/>
  <c r="Q30" i="45"/>
  <c r="R30" i="45"/>
  <c r="Q31" i="45"/>
  <c r="R31" i="45"/>
  <c r="Q32" i="45"/>
  <c r="R32" i="45"/>
  <c r="Q33" i="45"/>
  <c r="R33" i="45"/>
  <c r="Q34" i="45"/>
  <c r="R34" i="45"/>
  <c r="Q35" i="45"/>
  <c r="R35" i="45"/>
  <c r="Q36" i="45"/>
  <c r="R36" i="45"/>
  <c r="Q37" i="45"/>
  <c r="R37" i="45"/>
  <c r="Q38" i="45"/>
  <c r="R38" i="45"/>
  <c r="Q39" i="45"/>
  <c r="R39" i="45"/>
  <c r="Q40" i="45"/>
  <c r="R40" i="45"/>
  <c r="Q41" i="45"/>
  <c r="R41" i="45"/>
  <c r="Q42" i="45"/>
  <c r="R42" i="45"/>
  <c r="Q43" i="45"/>
  <c r="R43" i="45"/>
  <c r="Q44" i="45"/>
  <c r="R44" i="45"/>
  <c r="U32" i="23"/>
  <c r="V32" i="23"/>
  <c r="U33" i="23"/>
  <c r="V33" i="23"/>
  <c r="U34" i="23"/>
  <c r="V34" i="23"/>
  <c r="U35" i="23"/>
  <c r="V35" i="23"/>
  <c r="U36" i="23"/>
  <c r="V36" i="23"/>
  <c r="U37" i="23"/>
  <c r="V37" i="23"/>
  <c r="U38" i="23"/>
  <c r="V38" i="23"/>
  <c r="U39" i="23"/>
  <c r="V39" i="23"/>
  <c r="U40" i="23"/>
  <c r="V40" i="23"/>
  <c r="U41" i="23"/>
  <c r="V41" i="23"/>
  <c r="U42" i="23"/>
  <c r="V42" i="23"/>
  <c r="U43" i="23"/>
  <c r="V43" i="23"/>
  <c r="U44" i="23"/>
  <c r="V44" i="23"/>
  <c r="U45" i="23"/>
  <c r="V45" i="23"/>
  <c r="U46" i="23"/>
  <c r="V46" i="23"/>
  <c r="U47" i="23"/>
  <c r="V47" i="23"/>
  <c r="U48" i="23"/>
  <c r="V48" i="23"/>
  <c r="U8" i="23"/>
  <c r="V8" i="23"/>
  <c r="U9" i="23"/>
  <c r="V9" i="23"/>
  <c r="U10" i="23"/>
  <c r="V10" i="23"/>
  <c r="V11" i="23"/>
  <c r="U12" i="23"/>
  <c r="V12" i="23"/>
  <c r="U13" i="23"/>
  <c r="V13" i="23"/>
  <c r="U14" i="23"/>
  <c r="V14" i="23"/>
  <c r="U15" i="23"/>
  <c r="V15" i="23"/>
  <c r="U16" i="23"/>
  <c r="V16" i="23"/>
  <c r="U17" i="23"/>
  <c r="V17" i="23"/>
  <c r="U18" i="23"/>
  <c r="V18" i="23"/>
  <c r="U19" i="23"/>
  <c r="V19" i="23"/>
  <c r="U20" i="23"/>
  <c r="V20" i="23"/>
  <c r="U21" i="23"/>
  <c r="V21" i="23"/>
  <c r="U22" i="23"/>
  <c r="V22" i="23"/>
  <c r="U23" i="23"/>
  <c r="V23" i="23"/>
  <c r="U24" i="23"/>
  <c r="V24" i="23"/>
  <c r="V7" i="23"/>
  <c r="V31" i="23"/>
  <c r="U31" i="23"/>
  <c r="U7" i="23"/>
  <c r="L64" i="23"/>
  <c r="H60" i="23"/>
  <c r="I60" i="23"/>
  <c r="J60" i="23"/>
  <c r="L60" i="23" s="1"/>
  <c r="H56" i="23"/>
  <c r="I56" i="23"/>
  <c r="J56" i="23"/>
  <c r="L56" i="23" s="1"/>
  <c r="H57" i="23"/>
  <c r="I57" i="23"/>
  <c r="J57" i="23"/>
  <c r="L57" i="23" s="1"/>
  <c r="H58" i="23"/>
  <c r="I58" i="23"/>
  <c r="J58" i="23"/>
  <c r="L58" i="23" s="1"/>
  <c r="H61" i="23"/>
  <c r="I61" i="23"/>
  <c r="J61" i="23"/>
  <c r="L61" i="23" s="1"/>
  <c r="H62" i="23"/>
  <c r="I62" i="23"/>
  <c r="J62" i="23"/>
  <c r="L62" i="23" s="1"/>
  <c r="H63" i="23"/>
  <c r="I63" i="23"/>
  <c r="J63" i="23"/>
  <c r="L63" i="23" s="1"/>
  <c r="H64" i="23"/>
  <c r="I64" i="23"/>
  <c r="J64" i="23"/>
  <c r="H65" i="23"/>
  <c r="I65" i="23"/>
  <c r="J65" i="23"/>
  <c r="L65" i="23" s="1"/>
  <c r="H66" i="23"/>
  <c r="I66" i="23"/>
  <c r="J66" i="23"/>
  <c r="L66" i="23" s="1"/>
  <c r="H67" i="23"/>
  <c r="I67" i="23"/>
  <c r="J67" i="23"/>
  <c r="L67" i="23" s="1"/>
  <c r="H68" i="23"/>
  <c r="I68" i="23"/>
  <c r="J68" i="23"/>
  <c r="L68" i="23" s="1"/>
  <c r="H69" i="23"/>
  <c r="I69" i="23"/>
  <c r="J69" i="23"/>
  <c r="L69" i="23" s="1"/>
  <c r="K46" i="48" s="1"/>
  <c r="L46" i="48" s="1"/>
  <c r="H70" i="23"/>
  <c r="I70" i="23"/>
  <c r="J70" i="23"/>
  <c r="L70" i="23" s="1"/>
  <c r="H71" i="23"/>
  <c r="I71" i="23"/>
  <c r="J71" i="23"/>
  <c r="L71" i="23" s="1"/>
  <c r="Q46" i="23"/>
  <c r="Q47" i="23"/>
  <c r="Q40" i="23"/>
  <c r="H48" i="23"/>
  <c r="H31" i="23"/>
  <c r="Q33" i="23" s="1"/>
  <c r="I31" i="23"/>
  <c r="Q22" i="23"/>
  <c r="R22" i="23"/>
  <c r="Q23" i="23"/>
  <c r="R23" i="23"/>
  <c r="H7" i="23"/>
  <c r="Q16" i="23" s="1"/>
  <c r="L56" i="22"/>
  <c r="L57" i="22"/>
  <c r="L58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55" i="22"/>
  <c r="K30" i="48" s="1"/>
  <c r="L30" i="48" s="1"/>
  <c r="I55" i="22"/>
  <c r="J55" i="22"/>
  <c r="I56" i="22"/>
  <c r="J56" i="22"/>
  <c r="I57" i="22"/>
  <c r="J57" i="22"/>
  <c r="I58" i="22"/>
  <c r="J58" i="22"/>
  <c r="I60" i="22"/>
  <c r="J60" i="22"/>
  <c r="I61" i="22"/>
  <c r="J61" i="22"/>
  <c r="I62" i="22"/>
  <c r="J62" i="22"/>
  <c r="I63" i="22"/>
  <c r="J63" i="22"/>
  <c r="I64" i="22"/>
  <c r="J64" i="22"/>
  <c r="I65" i="22"/>
  <c r="J65" i="22"/>
  <c r="I66" i="22"/>
  <c r="J66" i="22"/>
  <c r="I67" i="22"/>
  <c r="J67" i="22"/>
  <c r="I68" i="22"/>
  <c r="J68" i="22"/>
  <c r="I69" i="22"/>
  <c r="J69" i="22"/>
  <c r="I70" i="22"/>
  <c r="J70" i="22"/>
  <c r="I71" i="22"/>
  <c r="J71" i="22"/>
  <c r="I72" i="22"/>
  <c r="J72" i="22"/>
  <c r="U32" i="22"/>
  <c r="V32" i="22"/>
  <c r="U33" i="22"/>
  <c r="V33" i="22"/>
  <c r="U34" i="22"/>
  <c r="V34" i="22"/>
  <c r="U35" i="22"/>
  <c r="V35" i="22"/>
  <c r="U36" i="22"/>
  <c r="V36" i="22"/>
  <c r="U37" i="22"/>
  <c r="V37" i="22"/>
  <c r="U38" i="22"/>
  <c r="V38" i="22"/>
  <c r="U39" i="22"/>
  <c r="V39" i="22"/>
  <c r="U40" i="22"/>
  <c r="V40" i="22"/>
  <c r="U41" i="22"/>
  <c r="V41" i="22"/>
  <c r="U42" i="22"/>
  <c r="V42" i="22"/>
  <c r="U43" i="22"/>
  <c r="V43" i="22"/>
  <c r="U44" i="22"/>
  <c r="V44" i="22"/>
  <c r="U45" i="22"/>
  <c r="K28" i="48" s="1"/>
  <c r="L28" i="48" s="1"/>
  <c r="V45" i="22"/>
  <c r="U46" i="22"/>
  <c r="V46" i="22"/>
  <c r="U47" i="22"/>
  <c r="V47" i="22"/>
  <c r="U48" i="22"/>
  <c r="V48" i="22"/>
  <c r="V31" i="22"/>
  <c r="U31" i="22"/>
  <c r="K27" i="48" s="1"/>
  <c r="L27" i="48" s="1"/>
  <c r="Q46" i="22"/>
  <c r="R46" i="22"/>
  <c r="Q47" i="22"/>
  <c r="R47" i="22"/>
  <c r="Q48" i="22"/>
  <c r="R48" i="22"/>
  <c r="Q45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32" i="22"/>
  <c r="Q31" i="22"/>
  <c r="R31" i="22"/>
  <c r="U8" i="22"/>
  <c r="V8" i="22"/>
  <c r="U9" i="22"/>
  <c r="V9" i="22"/>
  <c r="U10" i="22"/>
  <c r="V10" i="22"/>
  <c r="U12" i="22"/>
  <c r="V12" i="22"/>
  <c r="U13" i="22"/>
  <c r="V13" i="22"/>
  <c r="U14" i="22"/>
  <c r="V14" i="22"/>
  <c r="U15" i="22"/>
  <c r="V15" i="22"/>
  <c r="U16" i="22"/>
  <c r="V16" i="22"/>
  <c r="U17" i="22"/>
  <c r="V17" i="22"/>
  <c r="U18" i="22"/>
  <c r="V18" i="22"/>
  <c r="U19" i="22"/>
  <c r="V19" i="22"/>
  <c r="U20" i="22"/>
  <c r="V20" i="22"/>
  <c r="U21" i="22"/>
  <c r="V21" i="22"/>
  <c r="U22" i="22"/>
  <c r="V22" i="22"/>
  <c r="U23" i="22"/>
  <c r="V23" i="22"/>
  <c r="U24" i="22"/>
  <c r="V24" i="22"/>
  <c r="V7" i="22"/>
  <c r="U7" i="22"/>
  <c r="K24" i="48" s="1"/>
  <c r="L24" i="48" s="1"/>
  <c r="Q22" i="22"/>
  <c r="Q23" i="22"/>
  <c r="Q24" i="22"/>
  <c r="Q21" i="22"/>
  <c r="Q9" i="22"/>
  <c r="Q10" i="22"/>
  <c r="Q11" i="22"/>
  <c r="Q12" i="22"/>
  <c r="Q13" i="22"/>
  <c r="Q14" i="22"/>
  <c r="Q15" i="22"/>
  <c r="Q16" i="22"/>
  <c r="Q17" i="22"/>
  <c r="Q18" i="22"/>
  <c r="Q19" i="22"/>
  <c r="Q20" i="22"/>
  <c r="Q8" i="22"/>
  <c r="H7" i="22"/>
  <c r="H24" i="22" s="1"/>
  <c r="Q7" i="22" s="1"/>
  <c r="I7" i="22"/>
  <c r="U32" i="21"/>
  <c r="V32" i="21"/>
  <c r="U33" i="21"/>
  <c r="V33" i="21"/>
  <c r="U34" i="21"/>
  <c r="V34" i="21"/>
  <c r="U35" i="21"/>
  <c r="V35" i="21"/>
  <c r="U36" i="21"/>
  <c r="V36" i="21"/>
  <c r="U37" i="21"/>
  <c r="V37" i="21"/>
  <c r="U38" i="21"/>
  <c r="V38" i="21"/>
  <c r="U39" i="21"/>
  <c r="V39" i="21"/>
  <c r="U40" i="21"/>
  <c r="V40" i="21"/>
  <c r="U41" i="21"/>
  <c r="V41" i="21"/>
  <c r="U42" i="21"/>
  <c r="V42" i="21"/>
  <c r="U43" i="21"/>
  <c r="V43" i="21"/>
  <c r="U44" i="21"/>
  <c r="V44" i="21"/>
  <c r="U45" i="21"/>
  <c r="V45" i="21"/>
  <c r="U46" i="21"/>
  <c r="V46" i="21"/>
  <c r="U47" i="21"/>
  <c r="V47" i="21"/>
  <c r="U48" i="21"/>
  <c r="V48" i="21"/>
  <c r="V31" i="21"/>
  <c r="U31" i="21"/>
  <c r="K12" i="48" s="1"/>
  <c r="L12" i="48" s="1"/>
  <c r="L56" i="21"/>
  <c r="L57" i="21"/>
  <c r="L58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L55" i="21"/>
  <c r="K15" i="48" s="1"/>
  <c r="L15" i="48" s="1"/>
  <c r="Q46" i="21"/>
  <c r="R46" i="21"/>
  <c r="Q47" i="21"/>
  <c r="R47" i="21"/>
  <c r="O48" i="21"/>
  <c r="P48" i="21"/>
  <c r="Q48" i="21"/>
  <c r="R48" i="21"/>
  <c r="Q45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32" i="21"/>
  <c r="Q31" i="21"/>
  <c r="R31" i="21"/>
  <c r="U8" i="21"/>
  <c r="V8" i="21"/>
  <c r="U9" i="21"/>
  <c r="V9" i="21"/>
  <c r="U10" i="21"/>
  <c r="V10" i="21"/>
  <c r="V11" i="21"/>
  <c r="U12" i="21"/>
  <c r="V12" i="21"/>
  <c r="U13" i="21"/>
  <c r="V13" i="21"/>
  <c r="U14" i="21"/>
  <c r="V14" i="21"/>
  <c r="U15" i="21"/>
  <c r="V15" i="21"/>
  <c r="U16" i="21"/>
  <c r="V16" i="21"/>
  <c r="U17" i="21"/>
  <c r="V17" i="21"/>
  <c r="U18" i="21"/>
  <c r="V18" i="21"/>
  <c r="U19" i="21"/>
  <c r="V19" i="21"/>
  <c r="U20" i="21"/>
  <c r="V20" i="21"/>
  <c r="U21" i="21"/>
  <c r="K13" i="48" s="1"/>
  <c r="V21" i="21"/>
  <c r="U22" i="21"/>
  <c r="V22" i="21"/>
  <c r="U23" i="21"/>
  <c r="V23" i="21"/>
  <c r="U24" i="21"/>
  <c r="V24" i="21"/>
  <c r="V7" i="21"/>
  <c r="U7" i="21"/>
  <c r="Q22" i="21"/>
  <c r="Q23" i="21"/>
  <c r="Q24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8" i="21"/>
  <c r="Q21" i="21"/>
  <c r="R21" i="21"/>
  <c r="Q7" i="21"/>
  <c r="R7" i="21"/>
  <c r="K26" i="20"/>
  <c r="K27" i="20"/>
  <c r="K25" i="20"/>
  <c r="T17" i="20"/>
  <c r="U17" i="20"/>
  <c r="T18" i="20"/>
  <c r="U18" i="20"/>
  <c r="U16" i="20"/>
  <c r="T16" i="20"/>
  <c r="P16" i="20"/>
  <c r="Q16" i="20"/>
  <c r="R16" i="20"/>
  <c r="P17" i="20"/>
  <c r="Q17" i="20"/>
  <c r="R17" i="20"/>
  <c r="P18" i="20"/>
  <c r="Q18" i="20"/>
  <c r="R18" i="20"/>
  <c r="U17" i="19"/>
  <c r="U18" i="19"/>
  <c r="U16" i="19"/>
  <c r="U8" i="19"/>
  <c r="U9" i="19"/>
  <c r="U7" i="19"/>
  <c r="U8" i="20"/>
  <c r="U9" i="20"/>
  <c r="U7" i="20"/>
  <c r="T8" i="20"/>
  <c r="T9" i="20"/>
  <c r="L10" i="48" s="1"/>
  <c r="T7" i="20"/>
  <c r="P7" i="20"/>
  <c r="P9" i="20" s="1"/>
  <c r="P8" i="20"/>
  <c r="G9" i="48"/>
  <c r="K9" i="48"/>
  <c r="L9" i="48"/>
  <c r="K10" i="48"/>
  <c r="G12" i="48"/>
  <c r="L13" i="48"/>
  <c r="G15" i="48"/>
  <c r="K16" i="48"/>
  <c r="L16" i="48" s="1"/>
  <c r="G24" i="48"/>
  <c r="M24" i="48"/>
  <c r="K25" i="48"/>
  <c r="L25" i="48" s="1"/>
  <c r="M25" i="48"/>
  <c r="G27" i="48"/>
  <c r="M27" i="48"/>
  <c r="M28" i="48"/>
  <c r="G30" i="48"/>
  <c r="K31" i="48"/>
  <c r="L31" i="48" s="1"/>
  <c r="H63" i="33"/>
  <c r="I63" i="33"/>
  <c r="J63" i="33"/>
  <c r="H64" i="33"/>
  <c r="I64" i="33"/>
  <c r="J64" i="33"/>
  <c r="H65" i="33"/>
  <c r="I65" i="33"/>
  <c r="J65" i="33"/>
  <c r="H66" i="33"/>
  <c r="I66" i="33"/>
  <c r="J66" i="33"/>
  <c r="H67" i="33"/>
  <c r="I67" i="33"/>
  <c r="J67" i="33"/>
  <c r="H68" i="33"/>
  <c r="I68" i="33"/>
  <c r="J68" i="33"/>
  <c r="H69" i="33"/>
  <c r="I69" i="33"/>
  <c r="J69" i="33"/>
  <c r="H70" i="33"/>
  <c r="I70" i="33"/>
  <c r="J70" i="33"/>
  <c r="H71" i="33"/>
  <c r="I71" i="33"/>
  <c r="J71" i="33"/>
  <c r="H72" i="33"/>
  <c r="I72" i="33"/>
  <c r="J72" i="33"/>
  <c r="H27" i="33"/>
  <c r="I27" i="33"/>
  <c r="J27" i="33"/>
  <c r="H28" i="33"/>
  <c r="I28" i="33"/>
  <c r="J28" i="33"/>
  <c r="H29" i="33"/>
  <c r="I29" i="33"/>
  <c r="J29" i="33"/>
  <c r="H30" i="33"/>
  <c r="I30" i="33"/>
  <c r="J30" i="33"/>
  <c r="H31" i="33"/>
  <c r="I31" i="33"/>
  <c r="J31" i="33"/>
  <c r="H32" i="33"/>
  <c r="I32" i="33"/>
  <c r="J32" i="33"/>
  <c r="H33" i="33"/>
  <c r="I33" i="33"/>
  <c r="J33" i="33"/>
  <c r="H34" i="33"/>
  <c r="I34" i="33"/>
  <c r="J34" i="33"/>
  <c r="H36" i="33"/>
  <c r="I36" i="33"/>
  <c r="J36" i="33"/>
  <c r="H53" i="30"/>
  <c r="I53" i="30"/>
  <c r="H54" i="30"/>
  <c r="I54" i="30"/>
  <c r="H55" i="30"/>
  <c r="I55" i="30"/>
  <c r="H56" i="30"/>
  <c r="I56" i="30"/>
  <c r="H57" i="30"/>
  <c r="I57" i="30"/>
  <c r="H58" i="30"/>
  <c r="I58" i="30"/>
  <c r="H59" i="30"/>
  <c r="I59" i="30"/>
  <c r="H60" i="30"/>
  <c r="I60" i="30"/>
  <c r="H23" i="30"/>
  <c r="I23" i="30"/>
  <c r="H24" i="30"/>
  <c r="I24" i="30"/>
  <c r="H25" i="30"/>
  <c r="I25" i="30"/>
  <c r="H26" i="30"/>
  <c r="I26" i="30"/>
  <c r="H27" i="30"/>
  <c r="I27" i="30"/>
  <c r="H28" i="30"/>
  <c r="I28" i="30"/>
  <c r="H29" i="30"/>
  <c r="I29" i="30"/>
  <c r="H30" i="30"/>
  <c r="I30" i="30"/>
  <c r="H69" i="28"/>
  <c r="I69" i="28"/>
  <c r="H70" i="28"/>
  <c r="I70" i="28"/>
  <c r="H71" i="28"/>
  <c r="I71" i="28"/>
  <c r="H72" i="28"/>
  <c r="I72" i="28"/>
  <c r="H73" i="28"/>
  <c r="I73" i="28"/>
  <c r="H74" i="28"/>
  <c r="I74" i="28"/>
  <c r="H75" i="28"/>
  <c r="I75" i="28"/>
  <c r="H76" i="28"/>
  <c r="I76" i="28"/>
  <c r="H77" i="28"/>
  <c r="I77" i="28"/>
  <c r="H78" i="28"/>
  <c r="I78" i="28"/>
  <c r="H29" i="28"/>
  <c r="I29" i="28"/>
  <c r="H30" i="28"/>
  <c r="I30" i="28"/>
  <c r="H31" i="28"/>
  <c r="I31" i="28"/>
  <c r="H32" i="28"/>
  <c r="I32" i="28"/>
  <c r="H33" i="28"/>
  <c r="I33" i="28"/>
  <c r="H34" i="28"/>
  <c r="I34" i="28"/>
  <c r="H35" i="28"/>
  <c r="I35" i="28"/>
  <c r="H36" i="28"/>
  <c r="I36" i="28"/>
  <c r="H37" i="28"/>
  <c r="I37" i="28"/>
  <c r="H38" i="28"/>
  <c r="I38" i="28"/>
  <c r="H39" i="28"/>
  <c r="I39" i="28"/>
  <c r="H94" i="12"/>
  <c r="I94" i="12"/>
  <c r="H95" i="12"/>
  <c r="I95" i="12"/>
  <c r="H96" i="12"/>
  <c r="I96" i="12"/>
  <c r="H46" i="12"/>
  <c r="H47" i="12"/>
  <c r="H48" i="12"/>
  <c r="H93" i="47"/>
  <c r="I93" i="47"/>
  <c r="H94" i="47"/>
  <c r="I94" i="47"/>
  <c r="H92" i="47"/>
  <c r="I92" i="47"/>
  <c r="J92" i="47"/>
  <c r="H45" i="47"/>
  <c r="I45" i="47"/>
  <c r="H46" i="47"/>
  <c r="I46" i="47"/>
  <c r="H47" i="47"/>
  <c r="I47" i="47"/>
  <c r="H92" i="45"/>
  <c r="I92" i="45"/>
  <c r="H93" i="45"/>
  <c r="I93" i="45"/>
  <c r="H94" i="45"/>
  <c r="I94" i="45"/>
  <c r="H46" i="45"/>
  <c r="I46" i="45"/>
  <c r="H47" i="45"/>
  <c r="I47" i="45"/>
  <c r="H45" i="45"/>
  <c r="I45" i="45"/>
  <c r="J45" i="45"/>
  <c r="H48" i="22"/>
  <c r="J31" i="22"/>
  <c r="H31" i="22"/>
  <c r="I31" i="22"/>
  <c r="H55" i="21"/>
  <c r="I55" i="21"/>
  <c r="J55" i="21"/>
  <c r="H56" i="21"/>
  <c r="I56" i="21"/>
  <c r="J56" i="21"/>
  <c r="H57" i="21"/>
  <c r="I57" i="21"/>
  <c r="J57" i="21"/>
  <c r="H58" i="21"/>
  <c r="I58" i="21"/>
  <c r="J58" i="21"/>
  <c r="H60" i="21"/>
  <c r="I60" i="21"/>
  <c r="J60" i="21"/>
  <c r="H61" i="21"/>
  <c r="I61" i="21"/>
  <c r="J61" i="21"/>
  <c r="H62" i="21"/>
  <c r="I62" i="21"/>
  <c r="J62" i="21"/>
  <c r="H63" i="21"/>
  <c r="I63" i="21"/>
  <c r="J63" i="21"/>
  <c r="H64" i="21"/>
  <c r="I64" i="21"/>
  <c r="J64" i="21"/>
  <c r="H65" i="21"/>
  <c r="I65" i="21"/>
  <c r="J65" i="21"/>
  <c r="H66" i="21"/>
  <c r="I66" i="21"/>
  <c r="J66" i="21"/>
  <c r="H67" i="21"/>
  <c r="I67" i="21"/>
  <c r="J67" i="21"/>
  <c r="H68" i="21"/>
  <c r="I68" i="21"/>
  <c r="J68" i="21"/>
  <c r="H69" i="21"/>
  <c r="I69" i="21"/>
  <c r="J69" i="21"/>
  <c r="H70" i="21"/>
  <c r="I70" i="21"/>
  <c r="J70" i="21"/>
  <c r="H71" i="21"/>
  <c r="I71" i="21"/>
  <c r="J71" i="21"/>
  <c r="H72" i="21"/>
  <c r="I72" i="21"/>
  <c r="J72" i="21"/>
  <c r="H48" i="21"/>
  <c r="I48" i="21"/>
  <c r="J48" i="21"/>
  <c r="H31" i="21"/>
  <c r="H7" i="21"/>
  <c r="H24" i="21" s="1"/>
  <c r="G18" i="20"/>
  <c r="G9" i="20"/>
  <c r="H9" i="20"/>
  <c r="K26" i="19"/>
  <c r="K27" i="19"/>
  <c r="K25" i="19"/>
  <c r="G25" i="19"/>
  <c r="H25" i="19"/>
  <c r="G26" i="19"/>
  <c r="H26" i="19"/>
  <c r="G27" i="19"/>
  <c r="H27" i="19"/>
  <c r="T18" i="19"/>
  <c r="T17" i="19"/>
  <c r="T16" i="19"/>
  <c r="P16" i="19"/>
  <c r="P18" i="19" s="1"/>
  <c r="Q16" i="19"/>
  <c r="Q18" i="19" s="1"/>
  <c r="P17" i="19"/>
  <c r="Q17" i="19"/>
  <c r="T8" i="19"/>
  <c r="T9" i="19"/>
  <c r="T7" i="19"/>
  <c r="P7" i="19"/>
  <c r="P9" i="19" s="1"/>
  <c r="Q7" i="19"/>
  <c r="P8" i="19"/>
  <c r="Q8" i="19"/>
  <c r="Q9" i="19"/>
  <c r="G18" i="19"/>
  <c r="G9" i="19"/>
  <c r="H24" i="23" l="1"/>
  <c r="Q21" i="23" s="1"/>
  <c r="Q14" i="23"/>
  <c r="I48" i="23"/>
  <c r="Q39" i="23"/>
  <c r="Q15" i="23"/>
  <c r="Q45" i="23"/>
  <c r="Q8" i="23"/>
  <c r="Q13" i="23"/>
  <c r="Q31" i="23"/>
  <c r="Q38" i="23"/>
  <c r="Q20" i="23"/>
  <c r="Q12" i="23"/>
  <c r="Q32" i="23"/>
  <c r="Q37" i="23"/>
  <c r="H55" i="23"/>
  <c r="Q19" i="23"/>
  <c r="Q11" i="23"/>
  <c r="Q44" i="23"/>
  <c r="Q36" i="23"/>
  <c r="Q18" i="23"/>
  <c r="Q10" i="23"/>
  <c r="Q43" i="23"/>
  <c r="Q35" i="23"/>
  <c r="Q17" i="23"/>
  <c r="Q9" i="23"/>
  <c r="Q42" i="23"/>
  <c r="Q34" i="23"/>
  <c r="Q7" i="23"/>
  <c r="Q24" i="23" s="1"/>
  <c r="Q41" i="23"/>
  <c r="K27" i="36"/>
  <c r="T17" i="36"/>
  <c r="U17" i="36"/>
  <c r="T18" i="36"/>
  <c r="U18" i="36"/>
  <c r="U16" i="36"/>
  <c r="T16" i="36"/>
  <c r="T8" i="36"/>
  <c r="U8" i="36"/>
  <c r="T9" i="36"/>
  <c r="U9" i="36"/>
  <c r="U7" i="36"/>
  <c r="T7" i="36"/>
  <c r="K26" i="36"/>
  <c r="K25" i="36"/>
  <c r="G18" i="36"/>
  <c r="G9" i="36"/>
  <c r="H67" i="30"/>
  <c r="I67" i="30"/>
  <c r="H85" i="28"/>
  <c r="H86" i="28"/>
  <c r="H103" i="12"/>
  <c r="H104" i="12"/>
  <c r="H105" i="12"/>
  <c r="H106" i="12"/>
  <c r="H107" i="12"/>
  <c r="H108" i="12"/>
  <c r="H109" i="12"/>
  <c r="H110" i="12"/>
  <c r="H111" i="12"/>
  <c r="H115" i="12"/>
  <c r="H116" i="12"/>
  <c r="H117" i="12"/>
  <c r="H118" i="12"/>
  <c r="H119" i="12"/>
  <c r="H120" i="12"/>
  <c r="H121" i="12"/>
  <c r="H122" i="12"/>
  <c r="H123" i="12"/>
  <c r="H124" i="12"/>
  <c r="H125" i="12"/>
  <c r="H126" i="12"/>
  <c r="H127" i="12"/>
  <c r="H128" i="12"/>
  <c r="H129" i="12"/>
  <c r="H130" i="12"/>
  <c r="H131" i="12"/>
  <c r="H132" i="12"/>
  <c r="H133" i="12"/>
  <c r="H134" i="12"/>
  <c r="H135" i="12"/>
  <c r="H136" i="12"/>
  <c r="H137" i="12"/>
  <c r="H138" i="12"/>
  <c r="H139" i="12"/>
  <c r="H140" i="12"/>
  <c r="H141" i="12"/>
  <c r="H142" i="12"/>
  <c r="H143" i="12"/>
  <c r="H144" i="12"/>
  <c r="H101" i="47"/>
  <c r="H102" i="47"/>
  <c r="H103" i="47"/>
  <c r="H104" i="47"/>
  <c r="H105" i="47"/>
  <c r="H106" i="47"/>
  <c r="H107" i="47"/>
  <c r="H108" i="47"/>
  <c r="H109" i="47"/>
  <c r="H110" i="47"/>
  <c r="H111" i="47"/>
  <c r="H112" i="47"/>
  <c r="H113" i="47"/>
  <c r="H114" i="47"/>
  <c r="H115" i="47"/>
  <c r="H116" i="47"/>
  <c r="H117" i="47"/>
  <c r="H118" i="47"/>
  <c r="H119" i="47"/>
  <c r="H120" i="47"/>
  <c r="H121" i="47"/>
  <c r="H122" i="47"/>
  <c r="H123" i="47"/>
  <c r="H124" i="47"/>
  <c r="H125" i="47"/>
  <c r="H126" i="47"/>
  <c r="H127" i="47"/>
  <c r="H128" i="47"/>
  <c r="H129" i="47"/>
  <c r="H130" i="47"/>
  <c r="H131" i="47"/>
  <c r="H132" i="47"/>
  <c r="H133" i="47"/>
  <c r="H134" i="47"/>
  <c r="H135" i="47"/>
  <c r="H136" i="47"/>
  <c r="H137" i="47"/>
  <c r="H138" i="47"/>
  <c r="H139" i="47"/>
  <c r="H140" i="47"/>
  <c r="H141" i="47"/>
  <c r="H55" i="22"/>
  <c r="H56" i="22"/>
  <c r="H57" i="22"/>
  <c r="H58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G25" i="20"/>
  <c r="H25" i="20"/>
  <c r="G26" i="20"/>
  <c r="H26" i="20"/>
  <c r="G27" i="20"/>
  <c r="G25" i="36"/>
  <c r="H25" i="36"/>
  <c r="G26" i="36"/>
  <c r="H26" i="36"/>
  <c r="G27" i="36"/>
  <c r="P16" i="36"/>
  <c r="P18" i="36" s="1"/>
  <c r="P17" i="36"/>
  <c r="P9" i="36"/>
  <c r="P7" i="36"/>
  <c r="P8" i="36"/>
  <c r="M61" i="33"/>
  <c r="N61" i="33"/>
  <c r="O61" i="33"/>
  <c r="L61" i="33"/>
  <c r="D71" i="33"/>
  <c r="E71" i="33"/>
  <c r="F71" i="33"/>
  <c r="G71" i="33"/>
  <c r="C71" i="33"/>
  <c r="D36" i="33"/>
  <c r="E36" i="33"/>
  <c r="F36" i="33"/>
  <c r="G36" i="33"/>
  <c r="C35" i="33"/>
  <c r="Q48" i="23" l="1"/>
  <c r="H72" i="23"/>
  <c r="G79" i="33"/>
  <c r="G63" i="33"/>
  <c r="P43" i="33" s="1"/>
  <c r="G64" i="33"/>
  <c r="G65" i="33"/>
  <c r="G66" i="33"/>
  <c r="G67" i="33"/>
  <c r="G68" i="33"/>
  <c r="G69" i="33"/>
  <c r="G70" i="33"/>
  <c r="G72" i="33"/>
  <c r="R19" i="33"/>
  <c r="S19" i="33"/>
  <c r="R20" i="33"/>
  <c r="S20" i="33"/>
  <c r="R21" i="33"/>
  <c r="S21" i="33"/>
  <c r="R22" i="33"/>
  <c r="S22" i="33"/>
  <c r="R23" i="33"/>
  <c r="S23" i="33"/>
  <c r="R24" i="33"/>
  <c r="S24" i="33"/>
  <c r="R26" i="33"/>
  <c r="S26" i="33"/>
  <c r="S18" i="33"/>
  <c r="R18" i="33"/>
  <c r="R9" i="33"/>
  <c r="S9" i="33"/>
  <c r="R10" i="33"/>
  <c r="S10" i="33"/>
  <c r="R11" i="33"/>
  <c r="S11" i="33"/>
  <c r="R12" i="33"/>
  <c r="S12" i="33"/>
  <c r="R13" i="33"/>
  <c r="S13" i="33"/>
  <c r="R14" i="33"/>
  <c r="S14" i="33"/>
  <c r="R16" i="33"/>
  <c r="S16" i="33"/>
  <c r="S8" i="33"/>
  <c r="R8" i="33"/>
  <c r="O8" i="33"/>
  <c r="P8" i="33"/>
  <c r="O9" i="33"/>
  <c r="P9" i="33"/>
  <c r="O10" i="33"/>
  <c r="P10" i="33"/>
  <c r="O11" i="33"/>
  <c r="P11" i="33"/>
  <c r="O12" i="33"/>
  <c r="P12" i="33"/>
  <c r="O13" i="33"/>
  <c r="P13" i="33"/>
  <c r="O14" i="33"/>
  <c r="P14" i="33"/>
  <c r="O16" i="33"/>
  <c r="P16" i="33"/>
  <c r="O17" i="33"/>
  <c r="O18" i="33"/>
  <c r="P18" i="33"/>
  <c r="O19" i="33"/>
  <c r="P19" i="33"/>
  <c r="O20" i="33"/>
  <c r="P20" i="33"/>
  <c r="O21" i="33"/>
  <c r="P21" i="33"/>
  <c r="O22" i="33"/>
  <c r="P22" i="33"/>
  <c r="O23" i="33"/>
  <c r="P23" i="33"/>
  <c r="O24" i="33"/>
  <c r="P24" i="33"/>
  <c r="O26" i="33"/>
  <c r="P26" i="33"/>
  <c r="E45" i="30"/>
  <c r="F45" i="30"/>
  <c r="G45" i="30"/>
  <c r="E37" i="30"/>
  <c r="F37" i="30"/>
  <c r="G37" i="30"/>
  <c r="E15" i="30"/>
  <c r="F15" i="30"/>
  <c r="G15" i="30"/>
  <c r="E7" i="30"/>
  <c r="F7" i="30"/>
  <c r="G7" i="30"/>
  <c r="E18" i="28"/>
  <c r="F18" i="28"/>
  <c r="G18" i="28"/>
  <c r="E7" i="28"/>
  <c r="F7" i="28"/>
  <c r="G7" i="28"/>
  <c r="P53" i="33" l="1"/>
  <c r="P63" i="33" s="1"/>
  <c r="G27" i="33"/>
  <c r="G28" i="33"/>
  <c r="G29" i="33"/>
  <c r="G30" i="33"/>
  <c r="G31" i="33"/>
  <c r="G32" i="33"/>
  <c r="G33" i="33"/>
  <c r="G34" i="33"/>
  <c r="G67" i="30"/>
  <c r="P47" i="30"/>
  <c r="P48" i="30"/>
  <c r="P49" i="30"/>
  <c r="P50" i="30"/>
  <c r="P51" i="30"/>
  <c r="P52" i="30"/>
  <c r="P46" i="30"/>
  <c r="P39" i="30"/>
  <c r="P40" i="30"/>
  <c r="P41" i="30"/>
  <c r="P42" i="30"/>
  <c r="P43" i="30"/>
  <c r="P44" i="30"/>
  <c r="P38" i="30"/>
  <c r="G23" i="30"/>
  <c r="P7" i="30" s="1"/>
  <c r="C86" i="28"/>
  <c r="D86" i="28"/>
  <c r="E86" i="28"/>
  <c r="F86" i="28"/>
  <c r="G86" i="28"/>
  <c r="I86" i="28"/>
  <c r="J86" i="28"/>
  <c r="G85" i="28"/>
  <c r="I85" i="28"/>
  <c r="J85" i="28"/>
  <c r="P59" i="28"/>
  <c r="P60" i="28"/>
  <c r="P61" i="28"/>
  <c r="P62" i="28"/>
  <c r="P63" i="28"/>
  <c r="P64" i="28"/>
  <c r="P65" i="28"/>
  <c r="P66" i="28"/>
  <c r="P67" i="28"/>
  <c r="P58" i="28"/>
  <c r="P48" i="28"/>
  <c r="P49" i="28"/>
  <c r="P50" i="28"/>
  <c r="P51" i="28"/>
  <c r="P52" i="28"/>
  <c r="P53" i="28"/>
  <c r="P54" i="28"/>
  <c r="P55" i="28"/>
  <c r="P56" i="28"/>
  <c r="P47" i="28"/>
  <c r="P57" i="28"/>
  <c r="P46" i="28"/>
  <c r="P20" i="28"/>
  <c r="P21" i="28"/>
  <c r="P22" i="28"/>
  <c r="P23" i="28"/>
  <c r="P24" i="28"/>
  <c r="P25" i="28"/>
  <c r="P26" i="28"/>
  <c r="P27" i="28"/>
  <c r="P28" i="28"/>
  <c r="P19" i="28"/>
  <c r="P9" i="28"/>
  <c r="P10" i="28"/>
  <c r="P11" i="28"/>
  <c r="P12" i="28"/>
  <c r="P13" i="28"/>
  <c r="P14" i="28"/>
  <c r="P15" i="28"/>
  <c r="P16" i="28"/>
  <c r="P17" i="28"/>
  <c r="P8" i="28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P56" i="12"/>
  <c r="P57" i="12"/>
  <c r="P59" i="12"/>
  <c r="P60" i="12"/>
  <c r="P62" i="12"/>
  <c r="P63" i="12"/>
  <c r="P65" i="12"/>
  <c r="P66" i="12"/>
  <c r="P68" i="12"/>
  <c r="P69" i="12"/>
  <c r="P71" i="12"/>
  <c r="P72" i="12"/>
  <c r="P74" i="12"/>
  <c r="P75" i="12"/>
  <c r="P77" i="12"/>
  <c r="P78" i="12"/>
  <c r="P80" i="12"/>
  <c r="P81" i="12"/>
  <c r="P83" i="12"/>
  <c r="P84" i="12"/>
  <c r="P86" i="12"/>
  <c r="P87" i="12"/>
  <c r="P89" i="12"/>
  <c r="P90" i="12"/>
  <c r="P92" i="12"/>
  <c r="P93" i="12"/>
  <c r="P8" i="12"/>
  <c r="P9" i="12"/>
  <c r="P11" i="12"/>
  <c r="P12" i="12"/>
  <c r="P14" i="12"/>
  <c r="P15" i="12"/>
  <c r="P17" i="12"/>
  <c r="P18" i="12"/>
  <c r="P20" i="12"/>
  <c r="P21" i="12"/>
  <c r="P23" i="12"/>
  <c r="P24" i="12"/>
  <c r="P26" i="12"/>
  <c r="P27" i="12"/>
  <c r="P29" i="12"/>
  <c r="P30" i="12"/>
  <c r="P32" i="12"/>
  <c r="P33" i="12"/>
  <c r="P35" i="12"/>
  <c r="P36" i="12"/>
  <c r="P38" i="12"/>
  <c r="P39" i="12"/>
  <c r="P41" i="12"/>
  <c r="P42" i="12"/>
  <c r="P44" i="12"/>
  <c r="P45" i="12"/>
  <c r="G101" i="47"/>
  <c r="G102" i="47"/>
  <c r="G103" i="47"/>
  <c r="G104" i="47"/>
  <c r="G105" i="47"/>
  <c r="G106" i="47"/>
  <c r="G107" i="47"/>
  <c r="G108" i="47"/>
  <c r="G109" i="47"/>
  <c r="G110" i="47"/>
  <c r="G111" i="47"/>
  <c r="G112" i="47"/>
  <c r="G113" i="47"/>
  <c r="G114" i="47"/>
  <c r="G115" i="47"/>
  <c r="G116" i="47"/>
  <c r="G117" i="47"/>
  <c r="G118" i="47"/>
  <c r="G119" i="47"/>
  <c r="G120" i="47"/>
  <c r="G121" i="47"/>
  <c r="G122" i="47"/>
  <c r="G123" i="47"/>
  <c r="G124" i="47"/>
  <c r="G125" i="47"/>
  <c r="G126" i="47"/>
  <c r="G127" i="47"/>
  <c r="G128" i="47"/>
  <c r="G129" i="47"/>
  <c r="G130" i="47"/>
  <c r="G131" i="47"/>
  <c r="G132" i="47"/>
  <c r="G133" i="47"/>
  <c r="G134" i="47"/>
  <c r="G135" i="47"/>
  <c r="G136" i="47"/>
  <c r="G137" i="47"/>
  <c r="G138" i="47"/>
  <c r="P55" i="47"/>
  <c r="P56" i="47"/>
  <c r="P58" i="47"/>
  <c r="P59" i="47"/>
  <c r="P61" i="47"/>
  <c r="P62" i="47"/>
  <c r="P64" i="47"/>
  <c r="P66" i="47"/>
  <c r="P67" i="47"/>
  <c r="P69" i="47"/>
  <c r="P70" i="47"/>
  <c r="P72" i="47"/>
  <c r="P73" i="47"/>
  <c r="P75" i="47"/>
  <c r="P76" i="47"/>
  <c r="P78" i="47"/>
  <c r="P79" i="47"/>
  <c r="P81" i="47"/>
  <c r="P82" i="47"/>
  <c r="P84" i="47"/>
  <c r="P85" i="47"/>
  <c r="P87" i="47"/>
  <c r="P88" i="47"/>
  <c r="P90" i="47"/>
  <c r="P91" i="47"/>
  <c r="P8" i="47"/>
  <c r="P9" i="47"/>
  <c r="P11" i="47"/>
  <c r="P12" i="47"/>
  <c r="P14" i="47"/>
  <c r="P15" i="47"/>
  <c r="P17" i="47"/>
  <c r="P19" i="47"/>
  <c r="P20" i="47"/>
  <c r="P22" i="47"/>
  <c r="P23" i="47"/>
  <c r="P25" i="47"/>
  <c r="P26" i="47"/>
  <c r="P28" i="47"/>
  <c r="P29" i="47"/>
  <c r="P31" i="47"/>
  <c r="P32" i="47"/>
  <c r="P34" i="47"/>
  <c r="P35" i="47"/>
  <c r="P37" i="47"/>
  <c r="P38" i="47"/>
  <c r="P40" i="47"/>
  <c r="P41" i="47"/>
  <c r="P43" i="47"/>
  <c r="P44" i="47"/>
  <c r="G101" i="46"/>
  <c r="G102" i="46"/>
  <c r="G103" i="46"/>
  <c r="G104" i="46"/>
  <c r="G105" i="46"/>
  <c r="G106" i="46"/>
  <c r="G107" i="46"/>
  <c r="G108" i="46"/>
  <c r="G109" i="46"/>
  <c r="G110" i="46"/>
  <c r="G111" i="46"/>
  <c r="G112" i="46"/>
  <c r="G113" i="46"/>
  <c r="G114" i="46"/>
  <c r="G115" i="46"/>
  <c r="G116" i="46"/>
  <c r="G117" i="46"/>
  <c r="G118" i="46"/>
  <c r="G119" i="46"/>
  <c r="G120" i="46"/>
  <c r="G121" i="46"/>
  <c r="G122" i="46"/>
  <c r="G123" i="46"/>
  <c r="G124" i="46"/>
  <c r="G125" i="46"/>
  <c r="G126" i="46"/>
  <c r="G127" i="46"/>
  <c r="G128" i="46"/>
  <c r="G129" i="46"/>
  <c r="G130" i="46"/>
  <c r="G131" i="46"/>
  <c r="G132" i="46"/>
  <c r="G133" i="46"/>
  <c r="G134" i="46"/>
  <c r="G135" i="46"/>
  <c r="G136" i="46"/>
  <c r="G137" i="46"/>
  <c r="G138" i="46"/>
  <c r="P55" i="46"/>
  <c r="P56" i="46"/>
  <c r="P58" i="46"/>
  <c r="P59" i="46"/>
  <c r="P61" i="46"/>
  <c r="P62" i="46"/>
  <c r="P64" i="46"/>
  <c r="P66" i="46"/>
  <c r="P67" i="46"/>
  <c r="P69" i="46"/>
  <c r="P70" i="46"/>
  <c r="P72" i="46"/>
  <c r="P73" i="46"/>
  <c r="P75" i="46"/>
  <c r="P76" i="46"/>
  <c r="P78" i="46"/>
  <c r="P79" i="46"/>
  <c r="P81" i="46"/>
  <c r="P82" i="46"/>
  <c r="P84" i="46"/>
  <c r="P85" i="46"/>
  <c r="P87" i="46"/>
  <c r="P88" i="46"/>
  <c r="P90" i="46"/>
  <c r="P91" i="46"/>
  <c r="P8" i="46"/>
  <c r="P9" i="46"/>
  <c r="P11" i="46"/>
  <c r="P12" i="46"/>
  <c r="P14" i="46"/>
  <c r="P15" i="46"/>
  <c r="P17" i="46"/>
  <c r="P19" i="46"/>
  <c r="P20" i="46"/>
  <c r="P22" i="46"/>
  <c r="P23" i="46"/>
  <c r="P25" i="46"/>
  <c r="P26" i="46"/>
  <c r="P28" i="46"/>
  <c r="P29" i="46"/>
  <c r="P31" i="46"/>
  <c r="P32" i="46"/>
  <c r="P34" i="46"/>
  <c r="P35" i="46"/>
  <c r="P37" i="46"/>
  <c r="P38" i="46"/>
  <c r="P40" i="46"/>
  <c r="P41" i="46"/>
  <c r="P43" i="46"/>
  <c r="P44" i="46"/>
  <c r="G101" i="45"/>
  <c r="G102" i="45"/>
  <c r="G103" i="45"/>
  <c r="G104" i="45"/>
  <c r="G105" i="45"/>
  <c r="G106" i="45"/>
  <c r="G107" i="45"/>
  <c r="G108" i="45"/>
  <c r="G109" i="45"/>
  <c r="G110" i="45"/>
  <c r="G111" i="45"/>
  <c r="G112" i="45"/>
  <c r="G113" i="45"/>
  <c r="G114" i="45"/>
  <c r="G115" i="45"/>
  <c r="G116" i="45"/>
  <c r="G117" i="45"/>
  <c r="G118" i="45"/>
  <c r="G119" i="45"/>
  <c r="G120" i="45"/>
  <c r="G121" i="45"/>
  <c r="G122" i="45"/>
  <c r="G123" i="45"/>
  <c r="G124" i="45"/>
  <c r="G125" i="45"/>
  <c r="G126" i="45"/>
  <c r="G127" i="45"/>
  <c r="G128" i="45"/>
  <c r="G129" i="45"/>
  <c r="G130" i="45"/>
  <c r="G131" i="45"/>
  <c r="G132" i="45"/>
  <c r="G133" i="45"/>
  <c r="G134" i="45"/>
  <c r="G135" i="45"/>
  <c r="G136" i="45"/>
  <c r="G137" i="45"/>
  <c r="G138" i="45"/>
  <c r="P55" i="45"/>
  <c r="P56" i="45"/>
  <c r="P58" i="45"/>
  <c r="P59" i="45"/>
  <c r="P61" i="45"/>
  <c r="P62" i="45"/>
  <c r="P64" i="45"/>
  <c r="P66" i="45"/>
  <c r="P67" i="45"/>
  <c r="P69" i="45"/>
  <c r="P70" i="45"/>
  <c r="P72" i="45"/>
  <c r="P73" i="45"/>
  <c r="P75" i="45"/>
  <c r="P76" i="45"/>
  <c r="P78" i="45"/>
  <c r="P79" i="45"/>
  <c r="P81" i="45"/>
  <c r="P82" i="45"/>
  <c r="P84" i="45"/>
  <c r="P85" i="45"/>
  <c r="P87" i="45"/>
  <c r="P88" i="45"/>
  <c r="P90" i="45"/>
  <c r="P91" i="45"/>
  <c r="P8" i="45"/>
  <c r="P9" i="45"/>
  <c r="P11" i="45"/>
  <c r="P12" i="45"/>
  <c r="P14" i="45"/>
  <c r="P15" i="45"/>
  <c r="P17" i="45"/>
  <c r="P19" i="45"/>
  <c r="P20" i="45"/>
  <c r="P22" i="45"/>
  <c r="P23" i="45"/>
  <c r="P25" i="45"/>
  <c r="P26" i="45"/>
  <c r="P28" i="45"/>
  <c r="P29" i="45"/>
  <c r="P31" i="45"/>
  <c r="P32" i="45"/>
  <c r="P34" i="45"/>
  <c r="P35" i="45"/>
  <c r="P37" i="45"/>
  <c r="P38" i="45"/>
  <c r="P40" i="45"/>
  <c r="P41" i="45"/>
  <c r="P43" i="45"/>
  <c r="P44" i="45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70" i="23"/>
  <c r="G71" i="23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70" i="22"/>
  <c r="G71" i="22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70" i="21"/>
  <c r="G71" i="21"/>
  <c r="G24" i="30"/>
  <c r="G25" i="30"/>
  <c r="G26" i="30"/>
  <c r="G27" i="30"/>
  <c r="G28" i="30"/>
  <c r="G29" i="30"/>
  <c r="G30" i="30"/>
  <c r="G53" i="30"/>
  <c r="G54" i="30"/>
  <c r="G55" i="30"/>
  <c r="G56" i="30"/>
  <c r="G57" i="30"/>
  <c r="G58" i="30"/>
  <c r="G59" i="30"/>
  <c r="G60" i="30"/>
  <c r="G69" i="28"/>
  <c r="G70" i="28"/>
  <c r="G71" i="28"/>
  <c r="G72" i="28"/>
  <c r="G73" i="28"/>
  <c r="P73" i="28" s="1"/>
  <c r="G74" i="28"/>
  <c r="P74" i="28" s="1"/>
  <c r="G75" i="28"/>
  <c r="G76" i="28"/>
  <c r="G77" i="28"/>
  <c r="G78" i="28"/>
  <c r="G94" i="12"/>
  <c r="P55" i="12" s="1"/>
  <c r="G95" i="12"/>
  <c r="P95" i="12" s="1"/>
  <c r="G96" i="12"/>
  <c r="P96" i="12" s="1"/>
  <c r="G30" i="28"/>
  <c r="G31" i="28"/>
  <c r="G32" i="28"/>
  <c r="G33" i="28"/>
  <c r="G34" i="28"/>
  <c r="G35" i="28"/>
  <c r="G36" i="28"/>
  <c r="G37" i="28"/>
  <c r="G38" i="28"/>
  <c r="G39" i="28"/>
  <c r="G29" i="28"/>
  <c r="G46" i="12"/>
  <c r="P10" i="12" s="1"/>
  <c r="G47" i="12"/>
  <c r="G48" i="12"/>
  <c r="P48" i="12" s="1"/>
  <c r="P15" i="30" l="1"/>
  <c r="P58" i="30"/>
  <c r="P68" i="28"/>
  <c r="P31" i="28"/>
  <c r="P36" i="28"/>
  <c r="G144" i="12"/>
  <c r="G143" i="12"/>
  <c r="P30" i="33"/>
  <c r="P7" i="33"/>
  <c r="P17" i="33"/>
  <c r="P29" i="33"/>
  <c r="P28" i="33"/>
  <c r="P36" i="33"/>
  <c r="P34" i="33"/>
  <c r="P33" i="33"/>
  <c r="P32" i="33"/>
  <c r="P31" i="33"/>
  <c r="P55" i="30"/>
  <c r="P57" i="30"/>
  <c r="P56" i="30"/>
  <c r="P37" i="30"/>
  <c r="P45" i="30"/>
  <c r="P54" i="30"/>
  <c r="P60" i="30"/>
  <c r="P59" i="30"/>
  <c r="P25" i="30"/>
  <c r="P24" i="30"/>
  <c r="P23" i="30"/>
  <c r="P30" i="30"/>
  <c r="P29" i="30"/>
  <c r="P28" i="30"/>
  <c r="P27" i="30"/>
  <c r="P26" i="30"/>
  <c r="P18" i="28"/>
  <c r="P38" i="28"/>
  <c r="P37" i="28"/>
  <c r="P35" i="28"/>
  <c r="P34" i="28"/>
  <c r="P33" i="28"/>
  <c r="P30" i="28"/>
  <c r="P32" i="28"/>
  <c r="P7" i="28"/>
  <c r="P29" i="28" s="1"/>
  <c r="P39" i="28"/>
  <c r="P72" i="28"/>
  <c r="P69" i="28"/>
  <c r="P71" i="28"/>
  <c r="P78" i="28"/>
  <c r="P70" i="28"/>
  <c r="P77" i="28"/>
  <c r="P76" i="28"/>
  <c r="P75" i="28"/>
  <c r="P22" i="12"/>
  <c r="P13" i="12"/>
  <c r="P61" i="12"/>
  <c r="P76" i="12"/>
  <c r="P34" i="12"/>
  <c r="P37" i="12"/>
  <c r="P25" i="12"/>
  <c r="P16" i="12"/>
  <c r="P91" i="12"/>
  <c r="P67" i="12"/>
  <c r="P82" i="12"/>
  <c r="P58" i="12"/>
  <c r="P40" i="12"/>
  <c r="P28" i="12"/>
  <c r="P7" i="12"/>
  <c r="P73" i="12"/>
  <c r="P47" i="12"/>
  <c r="P70" i="12"/>
  <c r="P85" i="12"/>
  <c r="P88" i="12"/>
  <c r="P64" i="12"/>
  <c r="P43" i="12"/>
  <c r="P31" i="12"/>
  <c r="P19" i="12"/>
  <c r="P79" i="12"/>
  <c r="G21" i="23"/>
  <c r="G7" i="23"/>
  <c r="G92" i="47"/>
  <c r="G93" i="47"/>
  <c r="G94" i="47"/>
  <c r="G45" i="47"/>
  <c r="G46" i="47"/>
  <c r="G47" i="47"/>
  <c r="P47" i="47" s="1"/>
  <c r="G92" i="46"/>
  <c r="G93" i="46"/>
  <c r="G94" i="46"/>
  <c r="G45" i="46"/>
  <c r="G92" i="45"/>
  <c r="G93" i="45"/>
  <c r="G94" i="45"/>
  <c r="G46" i="45"/>
  <c r="P46" i="45" s="1"/>
  <c r="G47" i="45"/>
  <c r="P47" i="45" s="1"/>
  <c r="G45" i="45"/>
  <c r="G45" i="23"/>
  <c r="G31" i="23"/>
  <c r="G48" i="23" s="1"/>
  <c r="P46" i="12" l="1"/>
  <c r="P94" i="12"/>
  <c r="P46" i="47"/>
  <c r="P7" i="47"/>
  <c r="P27" i="47"/>
  <c r="P24" i="47"/>
  <c r="P16" i="47"/>
  <c r="P18" i="47"/>
  <c r="P42" i="47"/>
  <c r="P13" i="47"/>
  <c r="P33" i="47"/>
  <c r="P39" i="47"/>
  <c r="P10" i="47"/>
  <c r="P30" i="47"/>
  <c r="P21" i="47"/>
  <c r="P36" i="47"/>
  <c r="G141" i="47"/>
  <c r="P94" i="47"/>
  <c r="P65" i="47"/>
  <c r="P89" i="47"/>
  <c r="P60" i="47"/>
  <c r="P80" i="47"/>
  <c r="P86" i="47"/>
  <c r="P54" i="47"/>
  <c r="P71" i="47"/>
  <c r="G139" i="47"/>
  <c r="P57" i="47"/>
  <c r="P77" i="47"/>
  <c r="P63" i="47"/>
  <c r="P83" i="47"/>
  <c r="P74" i="47"/>
  <c r="P68" i="47"/>
  <c r="P93" i="47"/>
  <c r="G140" i="47"/>
  <c r="P24" i="46"/>
  <c r="P39" i="46"/>
  <c r="P47" i="46"/>
  <c r="P10" i="46"/>
  <c r="P30" i="46"/>
  <c r="P21" i="46"/>
  <c r="P46" i="46"/>
  <c r="P16" i="46"/>
  <c r="P36" i="46"/>
  <c r="P27" i="46"/>
  <c r="P18" i="46"/>
  <c r="P42" i="46"/>
  <c r="P13" i="46"/>
  <c r="P33" i="46"/>
  <c r="P7" i="46"/>
  <c r="P94" i="46"/>
  <c r="G141" i="46"/>
  <c r="G140" i="46"/>
  <c r="P93" i="46"/>
  <c r="P71" i="46"/>
  <c r="P86" i="46"/>
  <c r="G139" i="46"/>
  <c r="P57" i="46"/>
  <c r="P77" i="46"/>
  <c r="P83" i="46"/>
  <c r="P68" i="46"/>
  <c r="P63" i="46"/>
  <c r="P54" i="46"/>
  <c r="P74" i="46"/>
  <c r="P65" i="46"/>
  <c r="P89" i="46"/>
  <c r="P60" i="46"/>
  <c r="P80" i="46"/>
  <c r="G141" i="45"/>
  <c r="P94" i="45"/>
  <c r="P68" i="45"/>
  <c r="P63" i="45"/>
  <c r="P83" i="45"/>
  <c r="P65" i="45"/>
  <c r="P89" i="45"/>
  <c r="P54" i="45"/>
  <c r="P92" i="45" s="1"/>
  <c r="P74" i="45"/>
  <c r="P60" i="45"/>
  <c r="P80" i="45"/>
  <c r="P57" i="45"/>
  <c r="P77" i="45"/>
  <c r="P71" i="45"/>
  <c r="P86" i="45"/>
  <c r="G139" i="45"/>
  <c r="G140" i="45"/>
  <c r="P93" i="45"/>
  <c r="P13" i="45"/>
  <c r="P21" i="45"/>
  <c r="P24" i="45"/>
  <c r="P30" i="45"/>
  <c r="P16" i="45"/>
  <c r="P36" i="45"/>
  <c r="P7" i="45"/>
  <c r="P39" i="45"/>
  <c r="P33" i="45"/>
  <c r="P27" i="45"/>
  <c r="P10" i="45"/>
  <c r="P18" i="45"/>
  <c r="P42" i="45"/>
  <c r="G69" i="23"/>
  <c r="P47" i="23"/>
  <c r="P46" i="23"/>
  <c r="P45" i="23"/>
  <c r="P33" i="23"/>
  <c r="P34" i="23"/>
  <c r="P42" i="23"/>
  <c r="P31" i="23"/>
  <c r="P40" i="23"/>
  <c r="P41" i="23"/>
  <c r="G55" i="23"/>
  <c r="P35" i="23"/>
  <c r="P43" i="23"/>
  <c r="P32" i="23"/>
  <c r="P36" i="23"/>
  <c r="P44" i="23"/>
  <c r="P37" i="23"/>
  <c r="P38" i="23"/>
  <c r="P39" i="23"/>
  <c r="P22" i="23"/>
  <c r="P23" i="23"/>
  <c r="P16" i="23"/>
  <c r="P8" i="23"/>
  <c r="P14" i="23"/>
  <c r="P15" i="23"/>
  <c r="P9" i="23"/>
  <c r="P17" i="23"/>
  <c r="P19" i="23"/>
  <c r="P10" i="23"/>
  <c r="P18" i="23"/>
  <c r="P11" i="23"/>
  <c r="P12" i="23"/>
  <c r="P20" i="23"/>
  <c r="P13" i="23"/>
  <c r="G24" i="23"/>
  <c r="G72" i="23" s="1"/>
  <c r="P27" i="33"/>
  <c r="P53" i="30"/>
  <c r="G7" i="22"/>
  <c r="G21" i="22"/>
  <c r="G31" i="22"/>
  <c r="G45" i="22"/>
  <c r="G31" i="21"/>
  <c r="G45" i="21"/>
  <c r="P92" i="47" l="1"/>
  <c r="P45" i="47"/>
  <c r="P92" i="46"/>
  <c r="P45" i="46"/>
  <c r="P45" i="45"/>
  <c r="P7" i="23"/>
  <c r="P21" i="23"/>
  <c r="P48" i="23"/>
  <c r="P37" i="22"/>
  <c r="P32" i="22"/>
  <c r="P40" i="22"/>
  <c r="P42" i="22"/>
  <c r="P36" i="22"/>
  <c r="G55" i="22"/>
  <c r="P38" i="22"/>
  <c r="P39" i="22"/>
  <c r="P34" i="22"/>
  <c r="P35" i="22"/>
  <c r="P33" i="22"/>
  <c r="P41" i="22"/>
  <c r="P43" i="22"/>
  <c r="P44" i="22"/>
  <c r="P22" i="22"/>
  <c r="P23" i="22"/>
  <c r="G69" i="22"/>
  <c r="P46" i="22"/>
  <c r="P47" i="22"/>
  <c r="P11" i="22"/>
  <c r="P19" i="22"/>
  <c r="P9" i="22"/>
  <c r="P10" i="22"/>
  <c r="P12" i="22"/>
  <c r="P20" i="22"/>
  <c r="P14" i="22"/>
  <c r="P13" i="22"/>
  <c r="P8" i="22"/>
  <c r="P18" i="22"/>
  <c r="P15" i="22"/>
  <c r="P16" i="22"/>
  <c r="P17" i="22"/>
  <c r="G48" i="21"/>
  <c r="P34" i="21"/>
  <c r="P42" i="21"/>
  <c r="P32" i="21"/>
  <c r="P35" i="21"/>
  <c r="P43" i="21"/>
  <c r="P41" i="21"/>
  <c r="P36" i="21"/>
  <c r="P44" i="21"/>
  <c r="P37" i="21"/>
  <c r="P38" i="21"/>
  <c r="P33" i="21"/>
  <c r="P39" i="21"/>
  <c r="P31" i="21"/>
  <c r="P40" i="21"/>
  <c r="P45" i="21"/>
  <c r="P46" i="21"/>
  <c r="P47" i="21"/>
  <c r="G48" i="22"/>
  <c r="G24" i="22"/>
  <c r="P7" i="22" s="1"/>
  <c r="P24" i="23" l="1"/>
  <c r="P21" i="22"/>
  <c r="P24" i="22" s="1"/>
  <c r="G72" i="22"/>
  <c r="P45" i="22"/>
  <c r="P31" i="22"/>
  <c r="F25" i="20"/>
  <c r="F26" i="20"/>
  <c r="F9" i="20"/>
  <c r="O7" i="20" s="1"/>
  <c r="F18" i="20"/>
  <c r="F27" i="20" s="1"/>
  <c r="F25" i="19"/>
  <c r="F26" i="19"/>
  <c r="O16" i="19"/>
  <c r="F18" i="19"/>
  <c r="O17" i="19" s="1"/>
  <c r="F9" i="19"/>
  <c r="O7" i="19" s="1"/>
  <c r="F25" i="36"/>
  <c r="I25" i="36"/>
  <c r="F26" i="36"/>
  <c r="I26" i="36"/>
  <c r="F18" i="36"/>
  <c r="O16" i="36" s="1"/>
  <c r="F9" i="36"/>
  <c r="O7" i="36" s="1"/>
  <c r="H9" i="36"/>
  <c r="I9" i="36"/>
  <c r="R7" i="36" s="1"/>
  <c r="G21" i="21"/>
  <c r="G7" i="21"/>
  <c r="F94" i="47"/>
  <c r="E94" i="47"/>
  <c r="D94" i="47"/>
  <c r="C94" i="47"/>
  <c r="F93" i="47"/>
  <c r="F140" i="47" s="1"/>
  <c r="E93" i="47"/>
  <c r="D93" i="47"/>
  <c r="C93" i="47"/>
  <c r="F92" i="47"/>
  <c r="O60" i="47" s="1"/>
  <c r="E92" i="47"/>
  <c r="N77" i="47" s="1"/>
  <c r="D92" i="47"/>
  <c r="M83" i="47" s="1"/>
  <c r="C92" i="47"/>
  <c r="L80" i="47" s="1"/>
  <c r="F47" i="47"/>
  <c r="E47" i="47"/>
  <c r="D47" i="47"/>
  <c r="C47" i="47"/>
  <c r="F46" i="47"/>
  <c r="E46" i="47"/>
  <c r="D46" i="47"/>
  <c r="D140" i="47" s="1"/>
  <c r="C46" i="47"/>
  <c r="F45" i="47"/>
  <c r="O24" i="47" s="1"/>
  <c r="E45" i="47"/>
  <c r="N36" i="47" s="1"/>
  <c r="D45" i="47"/>
  <c r="C45" i="47"/>
  <c r="L13" i="47" s="1"/>
  <c r="F92" i="46"/>
  <c r="E92" i="46"/>
  <c r="N54" i="46" s="1"/>
  <c r="D92" i="46"/>
  <c r="M63" i="46" s="1"/>
  <c r="C92" i="46"/>
  <c r="L86" i="46" s="1"/>
  <c r="F47" i="46"/>
  <c r="O47" i="46" s="1"/>
  <c r="E47" i="46"/>
  <c r="N47" i="46" s="1"/>
  <c r="D47" i="46"/>
  <c r="C47" i="46"/>
  <c r="F46" i="46"/>
  <c r="E46" i="46"/>
  <c r="D46" i="46"/>
  <c r="C46" i="46"/>
  <c r="F45" i="46"/>
  <c r="O7" i="46" s="1"/>
  <c r="E45" i="46"/>
  <c r="N7" i="46" s="1"/>
  <c r="D45" i="46"/>
  <c r="C45" i="46"/>
  <c r="L33" i="46" s="1"/>
  <c r="N90" i="46"/>
  <c r="M90" i="46"/>
  <c r="M24" i="46"/>
  <c r="N44" i="46"/>
  <c r="M44" i="46"/>
  <c r="D137" i="46"/>
  <c r="J138" i="47"/>
  <c r="I138" i="47"/>
  <c r="F138" i="47"/>
  <c r="E138" i="47"/>
  <c r="D138" i="47"/>
  <c r="C138" i="47"/>
  <c r="J137" i="47"/>
  <c r="I137" i="47"/>
  <c r="F137" i="47"/>
  <c r="E137" i="47"/>
  <c r="D137" i="47"/>
  <c r="C137" i="47"/>
  <c r="J136" i="47"/>
  <c r="I136" i="47"/>
  <c r="F136" i="47"/>
  <c r="E136" i="47"/>
  <c r="D136" i="47"/>
  <c r="C136" i="47"/>
  <c r="J135" i="47"/>
  <c r="I135" i="47"/>
  <c r="F135" i="47"/>
  <c r="E135" i="47"/>
  <c r="D135" i="47"/>
  <c r="C135" i="47"/>
  <c r="J134" i="47"/>
  <c r="I134" i="47"/>
  <c r="F134" i="47"/>
  <c r="E134" i="47"/>
  <c r="D134" i="47"/>
  <c r="C134" i="47"/>
  <c r="J133" i="47"/>
  <c r="I133" i="47"/>
  <c r="F133" i="47"/>
  <c r="E133" i="47"/>
  <c r="D133" i="47"/>
  <c r="C133" i="47"/>
  <c r="J132" i="47"/>
  <c r="I132" i="47"/>
  <c r="F132" i="47"/>
  <c r="E132" i="47"/>
  <c r="D132" i="47"/>
  <c r="C132" i="47"/>
  <c r="J131" i="47"/>
  <c r="I131" i="47"/>
  <c r="F131" i="47"/>
  <c r="E131" i="47"/>
  <c r="D131" i="47"/>
  <c r="C131" i="47"/>
  <c r="J130" i="47"/>
  <c r="I130" i="47"/>
  <c r="F130" i="47"/>
  <c r="E130" i="47"/>
  <c r="D130" i="47"/>
  <c r="C130" i="47"/>
  <c r="J129" i="47"/>
  <c r="I129" i="47"/>
  <c r="F129" i="47"/>
  <c r="E129" i="47"/>
  <c r="D129" i="47"/>
  <c r="C129" i="47"/>
  <c r="J128" i="47"/>
  <c r="I128" i="47"/>
  <c r="F128" i="47"/>
  <c r="E128" i="47"/>
  <c r="D128" i="47"/>
  <c r="C128" i="47"/>
  <c r="J127" i="47"/>
  <c r="I127" i="47"/>
  <c r="F127" i="47"/>
  <c r="E127" i="47"/>
  <c r="D127" i="47"/>
  <c r="C127" i="47"/>
  <c r="J126" i="47"/>
  <c r="I126" i="47"/>
  <c r="F126" i="47"/>
  <c r="E126" i="47"/>
  <c r="D126" i="47"/>
  <c r="C126" i="47"/>
  <c r="J125" i="47"/>
  <c r="I125" i="47"/>
  <c r="F125" i="47"/>
  <c r="E125" i="47"/>
  <c r="D125" i="47"/>
  <c r="C125" i="47"/>
  <c r="J124" i="47"/>
  <c r="I124" i="47"/>
  <c r="F124" i="47"/>
  <c r="E124" i="47"/>
  <c r="D124" i="47"/>
  <c r="C124" i="47"/>
  <c r="J123" i="47"/>
  <c r="I123" i="47"/>
  <c r="F123" i="47"/>
  <c r="E123" i="47"/>
  <c r="D123" i="47"/>
  <c r="C123" i="47"/>
  <c r="J122" i="47"/>
  <c r="I122" i="47"/>
  <c r="F122" i="47"/>
  <c r="E122" i="47"/>
  <c r="D122" i="47"/>
  <c r="C122" i="47"/>
  <c r="J121" i="47"/>
  <c r="I121" i="47"/>
  <c r="F121" i="47"/>
  <c r="E121" i="47"/>
  <c r="D121" i="47"/>
  <c r="C121" i="47"/>
  <c r="J120" i="47"/>
  <c r="I120" i="47"/>
  <c r="F120" i="47"/>
  <c r="E120" i="47"/>
  <c r="D120" i="47"/>
  <c r="C120" i="47"/>
  <c r="J119" i="47"/>
  <c r="I119" i="47"/>
  <c r="F119" i="47"/>
  <c r="E119" i="47"/>
  <c r="D119" i="47"/>
  <c r="C119" i="47"/>
  <c r="J118" i="47"/>
  <c r="I118" i="47"/>
  <c r="F118" i="47"/>
  <c r="E118" i="47"/>
  <c r="D118" i="47"/>
  <c r="C118" i="47"/>
  <c r="J117" i="47"/>
  <c r="I117" i="47"/>
  <c r="F117" i="47"/>
  <c r="E117" i="47"/>
  <c r="D117" i="47"/>
  <c r="C117" i="47"/>
  <c r="J116" i="47"/>
  <c r="I116" i="47"/>
  <c r="F116" i="47"/>
  <c r="E116" i="47"/>
  <c r="D116" i="47"/>
  <c r="C116" i="47"/>
  <c r="J115" i="47"/>
  <c r="I115" i="47"/>
  <c r="F115" i="47"/>
  <c r="E115" i="47"/>
  <c r="D115" i="47"/>
  <c r="C115" i="47"/>
  <c r="J114" i="47"/>
  <c r="I114" i="47"/>
  <c r="F114" i="47"/>
  <c r="E114" i="47"/>
  <c r="D114" i="47"/>
  <c r="C114" i="47"/>
  <c r="J113" i="47"/>
  <c r="I113" i="47"/>
  <c r="F113" i="47"/>
  <c r="E113" i="47"/>
  <c r="D113" i="47"/>
  <c r="C113" i="47"/>
  <c r="J112" i="47"/>
  <c r="I112" i="47"/>
  <c r="F112" i="47"/>
  <c r="E112" i="47"/>
  <c r="D112" i="47"/>
  <c r="C112" i="47"/>
  <c r="F111" i="47"/>
  <c r="E111" i="47"/>
  <c r="D111" i="47"/>
  <c r="C111" i="47"/>
  <c r="F110" i="47"/>
  <c r="E110" i="47"/>
  <c r="D110" i="47"/>
  <c r="C110" i="47"/>
  <c r="J109" i="47"/>
  <c r="I109" i="47"/>
  <c r="F109" i="47"/>
  <c r="E109" i="47"/>
  <c r="D109" i="47"/>
  <c r="C109" i="47"/>
  <c r="J108" i="47"/>
  <c r="I108" i="47"/>
  <c r="F108" i="47"/>
  <c r="E108" i="47"/>
  <c r="D108" i="47"/>
  <c r="C108" i="47"/>
  <c r="J107" i="47"/>
  <c r="I107" i="47"/>
  <c r="F107" i="47"/>
  <c r="E107" i="47"/>
  <c r="D107" i="47"/>
  <c r="C107" i="47"/>
  <c r="J106" i="47"/>
  <c r="I106" i="47"/>
  <c r="F106" i="47"/>
  <c r="E106" i="47"/>
  <c r="D106" i="47"/>
  <c r="C106" i="47"/>
  <c r="J105" i="47"/>
  <c r="I105" i="47"/>
  <c r="F105" i="47"/>
  <c r="E105" i="47"/>
  <c r="D105" i="47"/>
  <c r="C105" i="47"/>
  <c r="J104" i="47"/>
  <c r="I104" i="47"/>
  <c r="F104" i="47"/>
  <c r="E104" i="47"/>
  <c r="D104" i="47"/>
  <c r="C104" i="47"/>
  <c r="J103" i="47"/>
  <c r="I103" i="47"/>
  <c r="F103" i="47"/>
  <c r="E103" i="47"/>
  <c r="D103" i="47"/>
  <c r="C103" i="47"/>
  <c r="J102" i="47"/>
  <c r="I102" i="47"/>
  <c r="F102" i="47"/>
  <c r="E102" i="47"/>
  <c r="D102" i="47"/>
  <c r="C102" i="47"/>
  <c r="J101" i="47"/>
  <c r="I101" i="47"/>
  <c r="F101" i="47"/>
  <c r="E101" i="47"/>
  <c r="D101" i="47"/>
  <c r="C101" i="47"/>
  <c r="J94" i="47"/>
  <c r="J93" i="47"/>
  <c r="S89" i="47"/>
  <c r="S91" i="47"/>
  <c r="O91" i="47"/>
  <c r="N91" i="47"/>
  <c r="M91" i="47"/>
  <c r="L91" i="47"/>
  <c r="S90" i="47"/>
  <c r="O90" i="47"/>
  <c r="N90" i="47"/>
  <c r="M90" i="47"/>
  <c r="L90" i="47"/>
  <c r="S88" i="47"/>
  <c r="O88" i="47"/>
  <c r="N88" i="47"/>
  <c r="M88" i="47"/>
  <c r="L88" i="47"/>
  <c r="S87" i="47"/>
  <c r="O87" i="47"/>
  <c r="N87" i="47"/>
  <c r="M87" i="47"/>
  <c r="L87" i="47"/>
  <c r="S85" i="47"/>
  <c r="O85" i="47"/>
  <c r="N85" i="47"/>
  <c r="M85" i="47"/>
  <c r="L85" i="47"/>
  <c r="S84" i="47"/>
  <c r="O84" i="47"/>
  <c r="N84" i="47"/>
  <c r="M84" i="47"/>
  <c r="L84" i="47"/>
  <c r="S82" i="47"/>
  <c r="O82" i="47"/>
  <c r="N82" i="47"/>
  <c r="M82" i="47"/>
  <c r="L82" i="47"/>
  <c r="S81" i="47"/>
  <c r="O81" i="47"/>
  <c r="N81" i="47"/>
  <c r="M81" i="47"/>
  <c r="L81" i="47"/>
  <c r="O80" i="47"/>
  <c r="S79" i="47"/>
  <c r="O79" i="47"/>
  <c r="N79" i="47"/>
  <c r="M79" i="47"/>
  <c r="L79" i="47"/>
  <c r="S78" i="47"/>
  <c r="O78" i="47"/>
  <c r="N78" i="47"/>
  <c r="M78" i="47"/>
  <c r="L78" i="47"/>
  <c r="S76" i="47"/>
  <c r="O76" i="47"/>
  <c r="N76" i="47"/>
  <c r="M76" i="47"/>
  <c r="L76" i="47"/>
  <c r="S75" i="47"/>
  <c r="O75" i="47"/>
  <c r="N75" i="47"/>
  <c r="M75" i="47"/>
  <c r="L75" i="47"/>
  <c r="S74" i="47"/>
  <c r="S73" i="47"/>
  <c r="O73" i="47"/>
  <c r="N73" i="47"/>
  <c r="M73" i="47"/>
  <c r="L73" i="47"/>
  <c r="S72" i="47"/>
  <c r="O72" i="47"/>
  <c r="N72" i="47"/>
  <c r="M72" i="47"/>
  <c r="L72" i="47"/>
  <c r="O71" i="47"/>
  <c r="S70" i="47"/>
  <c r="O70" i="47"/>
  <c r="N70" i="47"/>
  <c r="M70" i="47"/>
  <c r="L70" i="47"/>
  <c r="S69" i="47"/>
  <c r="O69" i="47"/>
  <c r="N69" i="47"/>
  <c r="M69" i="47"/>
  <c r="L69" i="47"/>
  <c r="S68" i="47"/>
  <c r="S67" i="47"/>
  <c r="O67" i="47"/>
  <c r="N67" i="47"/>
  <c r="M67" i="47"/>
  <c r="L67" i="47"/>
  <c r="S66" i="47"/>
  <c r="O66" i="47"/>
  <c r="N66" i="47"/>
  <c r="M66" i="47"/>
  <c r="L66" i="47"/>
  <c r="O64" i="47"/>
  <c r="N64" i="47"/>
  <c r="M64" i="47"/>
  <c r="L64" i="47"/>
  <c r="S62" i="47"/>
  <c r="O62" i="47"/>
  <c r="N62" i="47"/>
  <c r="M62" i="47"/>
  <c r="L62" i="47"/>
  <c r="S61" i="47"/>
  <c r="O61" i="47"/>
  <c r="N61" i="47"/>
  <c r="M61" i="47"/>
  <c r="L61" i="47"/>
  <c r="S60" i="47"/>
  <c r="S59" i="47"/>
  <c r="O59" i="47"/>
  <c r="N59" i="47"/>
  <c r="M59" i="47"/>
  <c r="L59" i="47"/>
  <c r="S58" i="47"/>
  <c r="O58" i="47"/>
  <c r="N58" i="47"/>
  <c r="M58" i="47"/>
  <c r="L58" i="47"/>
  <c r="O57" i="47"/>
  <c r="S56" i="47"/>
  <c r="O56" i="47"/>
  <c r="N56" i="47"/>
  <c r="M56" i="47"/>
  <c r="L56" i="47"/>
  <c r="S55" i="47"/>
  <c r="O55" i="47"/>
  <c r="N55" i="47"/>
  <c r="M55" i="47"/>
  <c r="L55" i="47"/>
  <c r="S54" i="47"/>
  <c r="O54" i="47"/>
  <c r="J47" i="47"/>
  <c r="M47" i="47"/>
  <c r="J46" i="47"/>
  <c r="J45" i="47"/>
  <c r="S36" i="47" s="1"/>
  <c r="M42" i="47"/>
  <c r="S44" i="47"/>
  <c r="O44" i="47"/>
  <c r="N44" i="47"/>
  <c r="M44" i="47"/>
  <c r="L44" i="47"/>
  <c r="S43" i="47"/>
  <c r="O43" i="47"/>
  <c r="N43" i="47"/>
  <c r="M43" i="47"/>
  <c r="L43" i="47"/>
  <c r="S41" i="47"/>
  <c r="O41" i="47"/>
  <c r="N41" i="47"/>
  <c r="M41" i="47"/>
  <c r="L41" i="47"/>
  <c r="S40" i="47"/>
  <c r="O40" i="47"/>
  <c r="N40" i="47"/>
  <c r="M40" i="47"/>
  <c r="L40" i="47"/>
  <c r="M39" i="47"/>
  <c r="S38" i="47"/>
  <c r="O38" i="47"/>
  <c r="N38" i="47"/>
  <c r="M38" i="47"/>
  <c r="L38" i="47"/>
  <c r="S37" i="47"/>
  <c r="O37" i="47"/>
  <c r="N37" i="47"/>
  <c r="M37" i="47"/>
  <c r="L37" i="47"/>
  <c r="S35" i="47"/>
  <c r="O35" i="47"/>
  <c r="N35" i="47"/>
  <c r="M35" i="47"/>
  <c r="L35" i="47"/>
  <c r="S34" i="47"/>
  <c r="O34" i="47"/>
  <c r="N34" i="47"/>
  <c r="M34" i="47"/>
  <c r="L34" i="47"/>
  <c r="M33" i="47"/>
  <c r="S32" i="47"/>
  <c r="O32" i="47"/>
  <c r="N32" i="47"/>
  <c r="M32" i="47"/>
  <c r="L32" i="47"/>
  <c r="S31" i="47"/>
  <c r="O31" i="47"/>
  <c r="N31" i="47"/>
  <c r="M31" i="47"/>
  <c r="L31" i="47"/>
  <c r="S29" i="47"/>
  <c r="O29" i="47"/>
  <c r="N29" i="47"/>
  <c r="M29" i="47"/>
  <c r="L29" i="47"/>
  <c r="S28" i="47"/>
  <c r="O28" i="47"/>
  <c r="N28" i="47"/>
  <c r="M28" i="47"/>
  <c r="L28" i="47"/>
  <c r="M27" i="47"/>
  <c r="S26" i="47"/>
  <c r="O26" i="47"/>
  <c r="N26" i="47"/>
  <c r="M26" i="47"/>
  <c r="L26" i="47"/>
  <c r="S25" i="47"/>
  <c r="O25" i="47"/>
  <c r="N25" i="47"/>
  <c r="M25" i="47"/>
  <c r="L25" i="47"/>
  <c r="S23" i="47"/>
  <c r="O23" i="47"/>
  <c r="N23" i="47"/>
  <c r="M23" i="47"/>
  <c r="L23" i="47"/>
  <c r="S22" i="47"/>
  <c r="O22" i="47"/>
  <c r="N22" i="47"/>
  <c r="M22" i="47"/>
  <c r="L22" i="47"/>
  <c r="M21" i="47"/>
  <c r="S20" i="47"/>
  <c r="O20" i="47"/>
  <c r="N20" i="47"/>
  <c r="M20" i="47"/>
  <c r="L20" i="47"/>
  <c r="S19" i="47"/>
  <c r="O19" i="47"/>
  <c r="N19" i="47"/>
  <c r="M19" i="47"/>
  <c r="L19" i="47"/>
  <c r="O17" i="47"/>
  <c r="N17" i="47"/>
  <c r="M17" i="47"/>
  <c r="L17" i="47"/>
  <c r="S15" i="47"/>
  <c r="O15" i="47"/>
  <c r="N15" i="47"/>
  <c r="M15" i="47"/>
  <c r="L15" i="47"/>
  <c r="S14" i="47"/>
  <c r="O14" i="47"/>
  <c r="N14" i="47"/>
  <c r="M14" i="47"/>
  <c r="L14" i="47"/>
  <c r="M13" i="47"/>
  <c r="S12" i="47"/>
  <c r="O12" i="47"/>
  <c r="N12" i="47"/>
  <c r="M12" i="47"/>
  <c r="L12" i="47"/>
  <c r="S11" i="47"/>
  <c r="O11" i="47"/>
  <c r="N11" i="47"/>
  <c r="M11" i="47"/>
  <c r="L11" i="47"/>
  <c r="S9" i="47"/>
  <c r="O9" i="47"/>
  <c r="N9" i="47"/>
  <c r="M9" i="47"/>
  <c r="L9" i="47"/>
  <c r="S8" i="47"/>
  <c r="O8" i="47"/>
  <c r="N8" i="47"/>
  <c r="M8" i="47"/>
  <c r="L8" i="47"/>
  <c r="M7" i="47"/>
  <c r="F94" i="46"/>
  <c r="O94" i="46" s="1"/>
  <c r="E94" i="46"/>
  <c r="D94" i="46"/>
  <c r="C94" i="46"/>
  <c r="F93" i="46"/>
  <c r="E93" i="46"/>
  <c r="C93" i="46"/>
  <c r="O89" i="46"/>
  <c r="J138" i="46"/>
  <c r="F138" i="46"/>
  <c r="E138" i="46"/>
  <c r="D138" i="46"/>
  <c r="C138" i="46"/>
  <c r="J137" i="46"/>
  <c r="F137" i="46"/>
  <c r="E137" i="46"/>
  <c r="C137" i="46"/>
  <c r="J136" i="46"/>
  <c r="F136" i="46"/>
  <c r="E136" i="46"/>
  <c r="D136" i="46"/>
  <c r="C136" i="46"/>
  <c r="J135" i="46"/>
  <c r="F135" i="46"/>
  <c r="E135" i="46"/>
  <c r="D135" i="46"/>
  <c r="C135" i="46"/>
  <c r="J134" i="46"/>
  <c r="F134" i="46"/>
  <c r="E134" i="46"/>
  <c r="D134" i="46"/>
  <c r="C134" i="46"/>
  <c r="J133" i="46"/>
  <c r="F133" i="46"/>
  <c r="E133" i="46"/>
  <c r="D133" i="46"/>
  <c r="C133" i="46"/>
  <c r="J132" i="46"/>
  <c r="F132" i="46"/>
  <c r="E132" i="46"/>
  <c r="D132" i="46"/>
  <c r="C132" i="46"/>
  <c r="J131" i="46"/>
  <c r="F131" i="46"/>
  <c r="E131" i="46"/>
  <c r="D131" i="46"/>
  <c r="C131" i="46"/>
  <c r="J130" i="46"/>
  <c r="F130" i="46"/>
  <c r="E130" i="46"/>
  <c r="D130" i="46"/>
  <c r="C130" i="46"/>
  <c r="J129" i="46"/>
  <c r="F129" i="46"/>
  <c r="E129" i="46"/>
  <c r="D129" i="46"/>
  <c r="C129" i="46"/>
  <c r="J128" i="46"/>
  <c r="F128" i="46"/>
  <c r="E128" i="46"/>
  <c r="D128" i="46"/>
  <c r="C128" i="46"/>
  <c r="J127" i="46"/>
  <c r="F127" i="46"/>
  <c r="E127" i="46"/>
  <c r="D127" i="46"/>
  <c r="C127" i="46"/>
  <c r="J126" i="46"/>
  <c r="F126" i="46"/>
  <c r="E126" i="46"/>
  <c r="D126" i="46"/>
  <c r="C126" i="46"/>
  <c r="J125" i="46"/>
  <c r="F125" i="46"/>
  <c r="E125" i="46"/>
  <c r="D125" i="46"/>
  <c r="C125" i="46"/>
  <c r="J124" i="46"/>
  <c r="F124" i="46"/>
  <c r="E124" i="46"/>
  <c r="D124" i="46"/>
  <c r="C124" i="46"/>
  <c r="J123" i="46"/>
  <c r="F123" i="46"/>
  <c r="E123" i="46"/>
  <c r="D123" i="46"/>
  <c r="C123" i="46"/>
  <c r="J122" i="46"/>
  <c r="F122" i="46"/>
  <c r="E122" i="46"/>
  <c r="D122" i="46"/>
  <c r="C122" i="46"/>
  <c r="J121" i="46"/>
  <c r="F121" i="46"/>
  <c r="E121" i="46"/>
  <c r="D121" i="46"/>
  <c r="C121" i="46"/>
  <c r="J120" i="46"/>
  <c r="F120" i="46"/>
  <c r="E120" i="46"/>
  <c r="D120" i="46"/>
  <c r="C120" i="46"/>
  <c r="J119" i="46"/>
  <c r="F119" i="46"/>
  <c r="E119" i="46"/>
  <c r="D119" i="46"/>
  <c r="C119" i="46"/>
  <c r="J118" i="46"/>
  <c r="F118" i="46"/>
  <c r="E118" i="46"/>
  <c r="D118" i="46"/>
  <c r="C118" i="46"/>
  <c r="J117" i="46"/>
  <c r="F117" i="46"/>
  <c r="E117" i="46"/>
  <c r="D117" i="46"/>
  <c r="C117" i="46"/>
  <c r="J116" i="46"/>
  <c r="F116" i="46"/>
  <c r="E116" i="46"/>
  <c r="D116" i="46"/>
  <c r="C116" i="46"/>
  <c r="J115" i="46"/>
  <c r="F115" i="46"/>
  <c r="E115" i="46"/>
  <c r="D115" i="46"/>
  <c r="C115" i="46"/>
  <c r="J114" i="46"/>
  <c r="F114" i="46"/>
  <c r="E114" i="46"/>
  <c r="D114" i="46"/>
  <c r="C114" i="46"/>
  <c r="J113" i="46"/>
  <c r="F113" i="46"/>
  <c r="E113" i="46"/>
  <c r="D113" i="46"/>
  <c r="C113" i="46"/>
  <c r="J112" i="46"/>
  <c r="F112" i="46"/>
  <c r="E112" i="46"/>
  <c r="D112" i="46"/>
  <c r="C112" i="46"/>
  <c r="F111" i="46"/>
  <c r="E111" i="46"/>
  <c r="D111" i="46"/>
  <c r="C111" i="46"/>
  <c r="F110" i="46"/>
  <c r="E110" i="46"/>
  <c r="D110" i="46"/>
  <c r="C110" i="46"/>
  <c r="J109" i="46"/>
  <c r="F109" i="46"/>
  <c r="E109" i="46"/>
  <c r="D109" i="46"/>
  <c r="C109" i="46"/>
  <c r="J108" i="46"/>
  <c r="F108" i="46"/>
  <c r="E108" i="46"/>
  <c r="D108" i="46"/>
  <c r="C108" i="46"/>
  <c r="J107" i="46"/>
  <c r="F107" i="46"/>
  <c r="E107" i="46"/>
  <c r="D107" i="46"/>
  <c r="C107" i="46"/>
  <c r="J106" i="46"/>
  <c r="F106" i="46"/>
  <c r="E106" i="46"/>
  <c r="D106" i="46"/>
  <c r="C106" i="46"/>
  <c r="J105" i="46"/>
  <c r="F105" i="46"/>
  <c r="E105" i="46"/>
  <c r="D105" i="46"/>
  <c r="C105" i="46"/>
  <c r="J104" i="46"/>
  <c r="F104" i="46"/>
  <c r="E104" i="46"/>
  <c r="D104" i="46"/>
  <c r="C104" i="46"/>
  <c r="J103" i="46"/>
  <c r="F103" i="46"/>
  <c r="E103" i="46"/>
  <c r="D103" i="46"/>
  <c r="C103" i="46"/>
  <c r="J102" i="46"/>
  <c r="F102" i="46"/>
  <c r="E102" i="46"/>
  <c r="D102" i="46"/>
  <c r="C102" i="46"/>
  <c r="J101" i="46"/>
  <c r="F101" i="46"/>
  <c r="E101" i="46"/>
  <c r="D101" i="46"/>
  <c r="C101" i="46"/>
  <c r="J94" i="46"/>
  <c r="I94" i="46"/>
  <c r="J93" i="46"/>
  <c r="I93" i="46"/>
  <c r="J92" i="46"/>
  <c r="S77" i="46" s="1"/>
  <c r="I92" i="46"/>
  <c r="S91" i="46"/>
  <c r="O91" i="46"/>
  <c r="N91" i="46"/>
  <c r="M91" i="46"/>
  <c r="L91" i="46"/>
  <c r="S90" i="46"/>
  <c r="O90" i="46"/>
  <c r="L90" i="46"/>
  <c r="S88" i="46"/>
  <c r="O88" i="46"/>
  <c r="N88" i="46"/>
  <c r="M88" i="46"/>
  <c r="L88" i="46"/>
  <c r="S87" i="46"/>
  <c r="O87" i="46"/>
  <c r="N87" i="46"/>
  <c r="M87" i="46"/>
  <c r="L87" i="46"/>
  <c r="O86" i="46"/>
  <c r="S85" i="46"/>
  <c r="O85" i="46"/>
  <c r="N85" i="46"/>
  <c r="M85" i="46"/>
  <c r="L85" i="46"/>
  <c r="S84" i="46"/>
  <c r="O84" i="46"/>
  <c r="N84" i="46"/>
  <c r="M84" i="46"/>
  <c r="L84" i="46"/>
  <c r="S82" i="46"/>
  <c r="O82" i="46"/>
  <c r="N82" i="46"/>
  <c r="M82" i="46"/>
  <c r="L82" i="46"/>
  <c r="S81" i="46"/>
  <c r="O81" i="46"/>
  <c r="N81" i="46"/>
  <c r="M81" i="46"/>
  <c r="L81" i="46"/>
  <c r="M80" i="46"/>
  <c r="S79" i="46"/>
  <c r="O79" i="46"/>
  <c r="N79" i="46"/>
  <c r="M79" i="46"/>
  <c r="L79" i="46"/>
  <c r="S78" i="46"/>
  <c r="O78" i="46"/>
  <c r="N78" i="46"/>
  <c r="M78" i="46"/>
  <c r="L78" i="46"/>
  <c r="S76" i="46"/>
  <c r="O76" i="46"/>
  <c r="N76" i="46"/>
  <c r="M76" i="46"/>
  <c r="L76" i="46"/>
  <c r="S75" i="46"/>
  <c r="O75" i="46"/>
  <c r="N75" i="46"/>
  <c r="M75" i="46"/>
  <c r="L75" i="46"/>
  <c r="S73" i="46"/>
  <c r="O73" i="46"/>
  <c r="N73" i="46"/>
  <c r="M73" i="46"/>
  <c r="L73" i="46"/>
  <c r="S72" i="46"/>
  <c r="O72" i="46"/>
  <c r="N72" i="46"/>
  <c r="M72" i="46"/>
  <c r="L72" i="46"/>
  <c r="S70" i="46"/>
  <c r="O70" i="46"/>
  <c r="N70" i="46"/>
  <c r="M70" i="46"/>
  <c r="L70" i="46"/>
  <c r="S69" i="46"/>
  <c r="O69" i="46"/>
  <c r="N69" i="46"/>
  <c r="M69" i="46"/>
  <c r="L69" i="46"/>
  <c r="M68" i="46"/>
  <c r="S67" i="46"/>
  <c r="O67" i="46"/>
  <c r="N67" i="46"/>
  <c r="M67" i="46"/>
  <c r="L67" i="46"/>
  <c r="S66" i="46"/>
  <c r="O66" i="46"/>
  <c r="N66" i="46"/>
  <c r="M66" i="46"/>
  <c r="L66" i="46"/>
  <c r="O65" i="46"/>
  <c r="O64" i="46"/>
  <c r="N64" i="46"/>
  <c r="M64" i="46"/>
  <c r="L64" i="46"/>
  <c r="S62" i="46"/>
  <c r="O62" i="46"/>
  <c r="N62" i="46"/>
  <c r="M62" i="46"/>
  <c r="L62" i="46"/>
  <c r="S61" i="46"/>
  <c r="O61" i="46"/>
  <c r="N61" i="46"/>
  <c r="M61" i="46"/>
  <c r="L61" i="46"/>
  <c r="M60" i="46"/>
  <c r="S59" i="46"/>
  <c r="O59" i="46"/>
  <c r="N59" i="46"/>
  <c r="M59" i="46"/>
  <c r="L59" i="46"/>
  <c r="S58" i="46"/>
  <c r="O58" i="46"/>
  <c r="N58" i="46"/>
  <c r="M58" i="46"/>
  <c r="L58" i="46"/>
  <c r="S56" i="46"/>
  <c r="O56" i="46"/>
  <c r="N56" i="46"/>
  <c r="M56" i="46"/>
  <c r="L56" i="46"/>
  <c r="S55" i="46"/>
  <c r="O55" i="46"/>
  <c r="N55" i="46"/>
  <c r="M55" i="46"/>
  <c r="L55" i="46"/>
  <c r="J47" i="46"/>
  <c r="J46" i="46"/>
  <c r="J45" i="46"/>
  <c r="S42" i="46" s="1"/>
  <c r="S44" i="46"/>
  <c r="O44" i="46"/>
  <c r="L44" i="46"/>
  <c r="S43" i="46"/>
  <c r="O43" i="46"/>
  <c r="N43" i="46"/>
  <c r="L43" i="46"/>
  <c r="S41" i="46"/>
  <c r="O41" i="46"/>
  <c r="N41" i="46"/>
  <c r="M41" i="46"/>
  <c r="L41" i="46"/>
  <c r="S40" i="46"/>
  <c r="O40" i="46"/>
  <c r="N40" i="46"/>
  <c r="M40" i="46"/>
  <c r="L40" i="46"/>
  <c r="S38" i="46"/>
  <c r="O38" i="46"/>
  <c r="N38" i="46"/>
  <c r="M38" i="46"/>
  <c r="L38" i="46"/>
  <c r="S37" i="46"/>
  <c r="O37" i="46"/>
  <c r="N37" i="46"/>
  <c r="M37" i="46"/>
  <c r="L37" i="46"/>
  <c r="S35" i="46"/>
  <c r="O35" i="46"/>
  <c r="N35" i="46"/>
  <c r="M35" i="46"/>
  <c r="L35" i="46"/>
  <c r="S34" i="46"/>
  <c r="O34" i="46"/>
  <c r="N34" i="46"/>
  <c r="M34" i="46"/>
  <c r="L34" i="46"/>
  <c r="S32" i="46"/>
  <c r="O32" i="46"/>
  <c r="N32" i="46"/>
  <c r="M32" i="46"/>
  <c r="L32" i="46"/>
  <c r="S31" i="46"/>
  <c r="O31" i="46"/>
  <c r="N31" i="46"/>
  <c r="M31" i="46"/>
  <c r="L31" i="46"/>
  <c r="M30" i="46"/>
  <c r="S29" i="46"/>
  <c r="O29" i="46"/>
  <c r="N29" i="46"/>
  <c r="M29" i="46"/>
  <c r="L29" i="46"/>
  <c r="S28" i="46"/>
  <c r="O28" i="46"/>
  <c r="N28" i="46"/>
  <c r="M28" i="46"/>
  <c r="L28" i="46"/>
  <c r="S26" i="46"/>
  <c r="O26" i="46"/>
  <c r="N26" i="46"/>
  <c r="M26" i="46"/>
  <c r="L26" i="46"/>
  <c r="S25" i="46"/>
  <c r="O25" i="46"/>
  <c r="N25" i="46"/>
  <c r="M25" i="46"/>
  <c r="L25" i="46"/>
  <c r="S23" i="46"/>
  <c r="O23" i="46"/>
  <c r="N23" i="46"/>
  <c r="M23" i="46"/>
  <c r="L23" i="46"/>
  <c r="S22" i="46"/>
  <c r="O22" i="46"/>
  <c r="N22" i="46"/>
  <c r="M22" i="46"/>
  <c r="L22" i="46"/>
  <c r="S20" i="46"/>
  <c r="O20" i="46"/>
  <c r="N20" i="46"/>
  <c r="M20" i="46"/>
  <c r="L20" i="46"/>
  <c r="S19" i="46"/>
  <c r="O19" i="46"/>
  <c r="N19" i="46"/>
  <c r="M19" i="46"/>
  <c r="L19" i="46"/>
  <c r="O17" i="46"/>
  <c r="N17" i="46"/>
  <c r="M17" i="46"/>
  <c r="L17" i="46"/>
  <c r="S15" i="46"/>
  <c r="O15" i="46"/>
  <c r="N15" i="46"/>
  <c r="M15" i="46"/>
  <c r="L15" i="46"/>
  <c r="S14" i="46"/>
  <c r="O14" i="46"/>
  <c r="N14" i="46"/>
  <c r="M14" i="46"/>
  <c r="L14" i="46"/>
  <c r="S12" i="46"/>
  <c r="O12" i="46"/>
  <c r="N12" i="46"/>
  <c r="M12" i="46"/>
  <c r="L12" i="46"/>
  <c r="S11" i="46"/>
  <c r="O11" i="46"/>
  <c r="N11" i="46"/>
  <c r="M11" i="46"/>
  <c r="L11" i="46"/>
  <c r="S9" i="46"/>
  <c r="O9" i="46"/>
  <c r="N9" i="46"/>
  <c r="M9" i="46"/>
  <c r="L9" i="46"/>
  <c r="S8" i="46"/>
  <c r="O8" i="46"/>
  <c r="N8" i="46"/>
  <c r="M8" i="46"/>
  <c r="L8" i="46"/>
  <c r="J138" i="45"/>
  <c r="F138" i="45"/>
  <c r="E138" i="45"/>
  <c r="D138" i="45"/>
  <c r="C138" i="45"/>
  <c r="J137" i="45"/>
  <c r="F137" i="45"/>
  <c r="E137" i="45"/>
  <c r="D137" i="45"/>
  <c r="C137" i="45"/>
  <c r="J136" i="45"/>
  <c r="F136" i="45"/>
  <c r="E136" i="45"/>
  <c r="D136" i="45"/>
  <c r="C136" i="45"/>
  <c r="J135" i="45"/>
  <c r="F135" i="45"/>
  <c r="E135" i="45"/>
  <c r="D135" i="45"/>
  <c r="C135" i="45"/>
  <c r="J134" i="45"/>
  <c r="F134" i="45"/>
  <c r="E134" i="45"/>
  <c r="D134" i="45"/>
  <c r="C134" i="45"/>
  <c r="J133" i="45"/>
  <c r="F133" i="45"/>
  <c r="E133" i="45"/>
  <c r="D133" i="45"/>
  <c r="C133" i="45"/>
  <c r="J132" i="45"/>
  <c r="F132" i="45"/>
  <c r="E132" i="45"/>
  <c r="D132" i="45"/>
  <c r="C132" i="45"/>
  <c r="J131" i="45"/>
  <c r="F131" i="45"/>
  <c r="E131" i="45"/>
  <c r="D131" i="45"/>
  <c r="C131" i="45"/>
  <c r="J130" i="45"/>
  <c r="F130" i="45"/>
  <c r="E130" i="45"/>
  <c r="D130" i="45"/>
  <c r="C130" i="45"/>
  <c r="J129" i="45"/>
  <c r="F129" i="45"/>
  <c r="E129" i="45"/>
  <c r="D129" i="45"/>
  <c r="C129" i="45"/>
  <c r="J128" i="45"/>
  <c r="F128" i="45"/>
  <c r="E128" i="45"/>
  <c r="D128" i="45"/>
  <c r="C128" i="45"/>
  <c r="J127" i="45"/>
  <c r="F127" i="45"/>
  <c r="E127" i="45"/>
  <c r="D127" i="45"/>
  <c r="C127" i="45"/>
  <c r="J126" i="45"/>
  <c r="F126" i="45"/>
  <c r="E126" i="45"/>
  <c r="D126" i="45"/>
  <c r="C126" i="45"/>
  <c r="J125" i="45"/>
  <c r="F125" i="45"/>
  <c r="E125" i="45"/>
  <c r="D125" i="45"/>
  <c r="C125" i="45"/>
  <c r="J124" i="45"/>
  <c r="F124" i="45"/>
  <c r="E124" i="45"/>
  <c r="D124" i="45"/>
  <c r="C124" i="45"/>
  <c r="J123" i="45"/>
  <c r="F123" i="45"/>
  <c r="E123" i="45"/>
  <c r="D123" i="45"/>
  <c r="C123" i="45"/>
  <c r="J122" i="45"/>
  <c r="F122" i="45"/>
  <c r="E122" i="45"/>
  <c r="D122" i="45"/>
  <c r="C122" i="45"/>
  <c r="J121" i="45"/>
  <c r="F121" i="45"/>
  <c r="E121" i="45"/>
  <c r="D121" i="45"/>
  <c r="C121" i="45"/>
  <c r="J120" i="45"/>
  <c r="F120" i="45"/>
  <c r="E120" i="45"/>
  <c r="D120" i="45"/>
  <c r="C120" i="45"/>
  <c r="J119" i="45"/>
  <c r="F119" i="45"/>
  <c r="E119" i="45"/>
  <c r="D119" i="45"/>
  <c r="C119" i="45"/>
  <c r="J118" i="45"/>
  <c r="F118" i="45"/>
  <c r="E118" i="45"/>
  <c r="D118" i="45"/>
  <c r="C118" i="45"/>
  <c r="J117" i="45"/>
  <c r="F117" i="45"/>
  <c r="E117" i="45"/>
  <c r="D117" i="45"/>
  <c r="C117" i="45"/>
  <c r="J116" i="45"/>
  <c r="F116" i="45"/>
  <c r="E116" i="45"/>
  <c r="D116" i="45"/>
  <c r="C116" i="45"/>
  <c r="J115" i="45"/>
  <c r="F115" i="45"/>
  <c r="E115" i="45"/>
  <c r="D115" i="45"/>
  <c r="C115" i="45"/>
  <c r="J114" i="45"/>
  <c r="F114" i="45"/>
  <c r="E114" i="45"/>
  <c r="D114" i="45"/>
  <c r="C114" i="45"/>
  <c r="J113" i="45"/>
  <c r="F113" i="45"/>
  <c r="E113" i="45"/>
  <c r="D113" i="45"/>
  <c r="C113" i="45"/>
  <c r="J112" i="45"/>
  <c r="F112" i="45"/>
  <c r="E112" i="45"/>
  <c r="D112" i="45"/>
  <c r="C112" i="45"/>
  <c r="F111" i="45"/>
  <c r="E111" i="45"/>
  <c r="D111" i="45"/>
  <c r="C111" i="45"/>
  <c r="F110" i="45"/>
  <c r="E110" i="45"/>
  <c r="D110" i="45"/>
  <c r="C110" i="45"/>
  <c r="J109" i="45"/>
  <c r="F109" i="45"/>
  <c r="E109" i="45"/>
  <c r="D109" i="45"/>
  <c r="C109" i="45"/>
  <c r="J108" i="45"/>
  <c r="F108" i="45"/>
  <c r="E108" i="45"/>
  <c r="D108" i="45"/>
  <c r="C108" i="45"/>
  <c r="J107" i="45"/>
  <c r="F107" i="45"/>
  <c r="E107" i="45"/>
  <c r="D107" i="45"/>
  <c r="C107" i="45"/>
  <c r="J106" i="45"/>
  <c r="F106" i="45"/>
  <c r="E106" i="45"/>
  <c r="D106" i="45"/>
  <c r="C106" i="45"/>
  <c r="J105" i="45"/>
  <c r="F105" i="45"/>
  <c r="E105" i="45"/>
  <c r="D105" i="45"/>
  <c r="C105" i="45"/>
  <c r="J104" i="45"/>
  <c r="F104" i="45"/>
  <c r="E104" i="45"/>
  <c r="D104" i="45"/>
  <c r="C104" i="45"/>
  <c r="J103" i="45"/>
  <c r="F103" i="45"/>
  <c r="E103" i="45"/>
  <c r="D103" i="45"/>
  <c r="C103" i="45"/>
  <c r="J102" i="45"/>
  <c r="F102" i="45"/>
  <c r="E102" i="45"/>
  <c r="D102" i="45"/>
  <c r="C102" i="45"/>
  <c r="J101" i="45"/>
  <c r="F101" i="45"/>
  <c r="E101" i="45"/>
  <c r="D101" i="45"/>
  <c r="C101" i="45"/>
  <c r="J94" i="45"/>
  <c r="F94" i="45"/>
  <c r="E94" i="45"/>
  <c r="D94" i="45"/>
  <c r="C94" i="45"/>
  <c r="J93" i="45"/>
  <c r="F93" i="45"/>
  <c r="E93" i="45"/>
  <c r="D93" i="45"/>
  <c r="C93" i="45"/>
  <c r="J92" i="45"/>
  <c r="S80" i="45" s="1"/>
  <c r="F92" i="45"/>
  <c r="O89" i="45" s="1"/>
  <c r="E92" i="45"/>
  <c r="N63" i="45" s="1"/>
  <c r="D92" i="45"/>
  <c r="M83" i="45" s="1"/>
  <c r="C92" i="45"/>
  <c r="L83" i="45" s="1"/>
  <c r="S91" i="45"/>
  <c r="O91" i="45"/>
  <c r="N91" i="45"/>
  <c r="M91" i="45"/>
  <c r="L91" i="45"/>
  <c r="S90" i="45"/>
  <c r="O90" i="45"/>
  <c r="N90" i="45"/>
  <c r="M90" i="45"/>
  <c r="L90" i="45"/>
  <c r="S88" i="45"/>
  <c r="O88" i="45"/>
  <c r="N88" i="45"/>
  <c r="M88" i="45"/>
  <c r="L88" i="45"/>
  <c r="S87" i="45"/>
  <c r="O87" i="45"/>
  <c r="N87" i="45"/>
  <c r="M87" i="45"/>
  <c r="L87" i="45"/>
  <c r="S85" i="45"/>
  <c r="O85" i="45"/>
  <c r="N85" i="45"/>
  <c r="M85" i="45"/>
  <c r="L85" i="45"/>
  <c r="S84" i="45"/>
  <c r="O84" i="45"/>
  <c r="N84" i="45"/>
  <c r="M84" i="45"/>
  <c r="L84" i="45"/>
  <c r="S82" i="45"/>
  <c r="O82" i="45"/>
  <c r="N82" i="45"/>
  <c r="M82" i="45"/>
  <c r="L82" i="45"/>
  <c r="S81" i="45"/>
  <c r="O81" i="45"/>
  <c r="N81" i="45"/>
  <c r="M81" i="45"/>
  <c r="L81" i="45"/>
  <c r="O80" i="45"/>
  <c r="S79" i="45"/>
  <c r="O79" i="45"/>
  <c r="N79" i="45"/>
  <c r="M79" i="45"/>
  <c r="L79" i="45"/>
  <c r="S78" i="45"/>
  <c r="O78" i="45"/>
  <c r="N78" i="45"/>
  <c r="M78" i="45"/>
  <c r="L78" i="45"/>
  <c r="S76" i="45"/>
  <c r="O76" i="45"/>
  <c r="N76" i="45"/>
  <c r="M76" i="45"/>
  <c r="L76" i="45"/>
  <c r="S75" i="45"/>
  <c r="O75" i="45"/>
  <c r="N75" i="45"/>
  <c r="M75" i="45"/>
  <c r="L75" i="45"/>
  <c r="S73" i="45"/>
  <c r="O73" i="45"/>
  <c r="N73" i="45"/>
  <c r="M73" i="45"/>
  <c r="L73" i="45"/>
  <c r="S72" i="45"/>
  <c r="O72" i="45"/>
  <c r="N72" i="45"/>
  <c r="M72" i="45"/>
  <c r="L72" i="45"/>
  <c r="S70" i="45"/>
  <c r="O70" i="45"/>
  <c r="N70" i="45"/>
  <c r="M70" i="45"/>
  <c r="L70" i="45"/>
  <c r="S69" i="45"/>
  <c r="O69" i="45"/>
  <c r="N69" i="45"/>
  <c r="M69" i="45"/>
  <c r="L69" i="45"/>
  <c r="O68" i="45"/>
  <c r="S67" i="45"/>
  <c r="O67" i="45"/>
  <c r="N67" i="45"/>
  <c r="M67" i="45"/>
  <c r="L67" i="45"/>
  <c r="S66" i="45"/>
  <c r="O66" i="45"/>
  <c r="N66" i="45"/>
  <c r="M66" i="45"/>
  <c r="L66" i="45"/>
  <c r="O64" i="45"/>
  <c r="N64" i="45"/>
  <c r="M64" i="45"/>
  <c r="L64" i="45"/>
  <c r="O63" i="45"/>
  <c r="S62" i="45"/>
  <c r="O62" i="45"/>
  <c r="N62" i="45"/>
  <c r="M62" i="45"/>
  <c r="L62" i="45"/>
  <c r="S61" i="45"/>
  <c r="O61" i="45"/>
  <c r="N61" i="45"/>
  <c r="M61" i="45"/>
  <c r="L61" i="45"/>
  <c r="O60" i="45"/>
  <c r="S59" i="45"/>
  <c r="O59" i="45"/>
  <c r="N59" i="45"/>
  <c r="M59" i="45"/>
  <c r="L59" i="45"/>
  <c r="S58" i="45"/>
  <c r="O58" i="45"/>
  <c r="N58" i="45"/>
  <c r="M58" i="45"/>
  <c r="L58" i="45"/>
  <c r="S56" i="45"/>
  <c r="O56" i="45"/>
  <c r="N56" i="45"/>
  <c r="M56" i="45"/>
  <c r="L56" i="45"/>
  <c r="S55" i="45"/>
  <c r="O55" i="45"/>
  <c r="N55" i="45"/>
  <c r="M55" i="45"/>
  <c r="L55" i="45"/>
  <c r="O54" i="45"/>
  <c r="J47" i="45"/>
  <c r="F47" i="45"/>
  <c r="E47" i="45"/>
  <c r="D47" i="45"/>
  <c r="C47" i="45"/>
  <c r="J46" i="45"/>
  <c r="F46" i="45"/>
  <c r="E46" i="45"/>
  <c r="D46" i="45"/>
  <c r="C46" i="45"/>
  <c r="S21" i="45"/>
  <c r="F45" i="45"/>
  <c r="O13" i="45" s="1"/>
  <c r="E45" i="45"/>
  <c r="N24" i="45" s="1"/>
  <c r="D45" i="45"/>
  <c r="M42" i="45" s="1"/>
  <c r="C45" i="45"/>
  <c r="L42" i="45" s="1"/>
  <c r="S44" i="45"/>
  <c r="O44" i="45"/>
  <c r="N44" i="45"/>
  <c r="M44" i="45"/>
  <c r="L44" i="45"/>
  <c r="S43" i="45"/>
  <c r="O43" i="45"/>
  <c r="N43" i="45"/>
  <c r="M43" i="45"/>
  <c r="L43" i="45"/>
  <c r="S41" i="45"/>
  <c r="O41" i="45"/>
  <c r="N41" i="45"/>
  <c r="M41" i="45"/>
  <c r="L41" i="45"/>
  <c r="S40" i="45"/>
  <c r="O40" i="45"/>
  <c r="N40" i="45"/>
  <c r="M40" i="45"/>
  <c r="L40" i="45"/>
  <c r="S38" i="45"/>
  <c r="O38" i="45"/>
  <c r="N38" i="45"/>
  <c r="M38" i="45"/>
  <c r="L38" i="45"/>
  <c r="S37" i="45"/>
  <c r="O37" i="45"/>
  <c r="N37" i="45"/>
  <c r="M37" i="45"/>
  <c r="L37" i="45"/>
  <c r="S35" i="45"/>
  <c r="O35" i="45"/>
  <c r="N35" i="45"/>
  <c r="M35" i="45"/>
  <c r="L35" i="45"/>
  <c r="S34" i="45"/>
  <c r="O34" i="45"/>
  <c r="N34" i="45"/>
  <c r="M34" i="45"/>
  <c r="L34" i="45"/>
  <c r="O33" i="45"/>
  <c r="S32" i="45"/>
  <c r="O32" i="45"/>
  <c r="N32" i="45"/>
  <c r="M32" i="45"/>
  <c r="L32" i="45"/>
  <c r="S31" i="45"/>
  <c r="O31" i="45"/>
  <c r="N31" i="45"/>
  <c r="M31" i="45"/>
  <c r="L31" i="45"/>
  <c r="S29" i="45"/>
  <c r="O29" i="45"/>
  <c r="N29" i="45"/>
  <c r="M29" i="45"/>
  <c r="L29" i="45"/>
  <c r="S28" i="45"/>
  <c r="O28" i="45"/>
  <c r="N28" i="45"/>
  <c r="M28" i="45"/>
  <c r="L28" i="45"/>
  <c r="S26" i="45"/>
  <c r="O26" i="45"/>
  <c r="N26" i="45"/>
  <c r="M26" i="45"/>
  <c r="L26" i="45"/>
  <c r="S25" i="45"/>
  <c r="O25" i="45"/>
  <c r="N25" i="45"/>
  <c r="M25" i="45"/>
  <c r="L25" i="45"/>
  <c r="S23" i="45"/>
  <c r="O23" i="45"/>
  <c r="N23" i="45"/>
  <c r="M23" i="45"/>
  <c r="L23" i="45"/>
  <c r="S22" i="45"/>
  <c r="O22" i="45"/>
  <c r="N22" i="45"/>
  <c r="M22" i="45"/>
  <c r="L22" i="45"/>
  <c r="S20" i="45"/>
  <c r="O20" i="45"/>
  <c r="N20" i="45"/>
  <c r="M20" i="45"/>
  <c r="L20" i="45"/>
  <c r="S19" i="45"/>
  <c r="O19" i="45"/>
  <c r="N19" i="45"/>
  <c r="M19" i="45"/>
  <c r="L19" i="45"/>
  <c r="O17" i="45"/>
  <c r="N17" i="45"/>
  <c r="M17" i="45"/>
  <c r="L17" i="45"/>
  <c r="S15" i="45"/>
  <c r="O15" i="45"/>
  <c r="N15" i="45"/>
  <c r="M15" i="45"/>
  <c r="L15" i="45"/>
  <c r="S14" i="45"/>
  <c r="O14" i="45"/>
  <c r="N14" i="45"/>
  <c r="M14" i="45"/>
  <c r="L14" i="45"/>
  <c r="N13" i="45"/>
  <c r="S12" i="45"/>
  <c r="O12" i="45"/>
  <c r="N12" i="45"/>
  <c r="M12" i="45"/>
  <c r="L12" i="45"/>
  <c r="S11" i="45"/>
  <c r="O11" i="45"/>
  <c r="N11" i="45"/>
  <c r="M11" i="45"/>
  <c r="L11" i="45"/>
  <c r="S9" i="45"/>
  <c r="O9" i="45"/>
  <c r="N9" i="45"/>
  <c r="M9" i="45"/>
  <c r="L9" i="45"/>
  <c r="S8" i="45"/>
  <c r="O8" i="45"/>
  <c r="N8" i="45"/>
  <c r="M8" i="45"/>
  <c r="L8" i="45"/>
  <c r="J53" i="30"/>
  <c r="J94" i="12"/>
  <c r="N20" i="30"/>
  <c r="N21" i="30"/>
  <c r="N24" i="28"/>
  <c r="O24" i="28"/>
  <c r="R24" i="28"/>
  <c r="S24" i="28"/>
  <c r="N25" i="28"/>
  <c r="O25" i="28"/>
  <c r="R25" i="28"/>
  <c r="S25" i="28"/>
  <c r="N26" i="28"/>
  <c r="O26" i="28"/>
  <c r="R26" i="28"/>
  <c r="S26" i="28"/>
  <c r="N27" i="28"/>
  <c r="O27" i="28"/>
  <c r="R27" i="28"/>
  <c r="S27" i="28"/>
  <c r="F68" i="28"/>
  <c r="J68" i="28"/>
  <c r="C74" i="28"/>
  <c r="D74" i="28"/>
  <c r="E74" i="28"/>
  <c r="F74" i="28"/>
  <c r="J74" i="28"/>
  <c r="C75" i="28"/>
  <c r="D75" i="28"/>
  <c r="E75" i="28"/>
  <c r="F75" i="28"/>
  <c r="J75" i="28"/>
  <c r="C76" i="28"/>
  <c r="D76" i="28"/>
  <c r="E76" i="28"/>
  <c r="F76" i="28"/>
  <c r="J76" i="28"/>
  <c r="C77" i="28"/>
  <c r="D77" i="28"/>
  <c r="E77" i="28"/>
  <c r="F77" i="28"/>
  <c r="J77" i="28"/>
  <c r="Q7" i="36" l="1"/>
  <c r="N42" i="47"/>
  <c r="O42" i="47"/>
  <c r="N47" i="47"/>
  <c r="O47" i="47"/>
  <c r="E140" i="47"/>
  <c r="L83" i="47"/>
  <c r="L60" i="47"/>
  <c r="C141" i="47"/>
  <c r="L68" i="47"/>
  <c r="N7" i="47"/>
  <c r="N13" i="47"/>
  <c r="N21" i="47"/>
  <c r="N27" i="47"/>
  <c r="N33" i="47"/>
  <c r="O39" i="47"/>
  <c r="N63" i="47"/>
  <c r="O65" i="47"/>
  <c r="O86" i="47"/>
  <c r="N39" i="47"/>
  <c r="N65" i="47"/>
  <c r="E139" i="47"/>
  <c r="O7" i="47"/>
  <c r="O13" i="47"/>
  <c r="O21" i="47"/>
  <c r="O27" i="47"/>
  <c r="O33" i="47"/>
  <c r="O63" i="47"/>
  <c r="O74" i="47"/>
  <c r="O83" i="47"/>
  <c r="M46" i="47"/>
  <c r="N10" i="47"/>
  <c r="O16" i="47"/>
  <c r="O18" i="47"/>
  <c r="N24" i="47"/>
  <c r="O30" i="47"/>
  <c r="O36" i="47"/>
  <c r="O68" i="47"/>
  <c r="O77" i="47"/>
  <c r="O89" i="47"/>
  <c r="C140" i="47"/>
  <c r="N16" i="47"/>
  <c r="N18" i="47"/>
  <c r="N30" i="47"/>
  <c r="N68" i="47"/>
  <c r="O10" i="47"/>
  <c r="O36" i="46"/>
  <c r="O21" i="46"/>
  <c r="O10" i="46"/>
  <c r="N86" i="46"/>
  <c r="N74" i="46"/>
  <c r="O46" i="46"/>
  <c r="O33" i="46"/>
  <c r="O13" i="46"/>
  <c r="N39" i="46"/>
  <c r="N36" i="46"/>
  <c r="N60" i="46"/>
  <c r="N80" i="46"/>
  <c r="N27" i="46"/>
  <c r="N68" i="46"/>
  <c r="L74" i="46"/>
  <c r="L60" i="46"/>
  <c r="L68" i="46"/>
  <c r="M74" i="46"/>
  <c r="N13" i="46"/>
  <c r="N21" i="46"/>
  <c r="N33" i="46"/>
  <c r="M54" i="46"/>
  <c r="L77" i="46"/>
  <c r="L83" i="46"/>
  <c r="M89" i="46"/>
  <c r="M86" i="46"/>
  <c r="L54" i="46"/>
  <c r="L65" i="46"/>
  <c r="L71" i="46"/>
  <c r="M77" i="46"/>
  <c r="M83" i="46"/>
  <c r="E139" i="46"/>
  <c r="N46" i="46"/>
  <c r="L57" i="46"/>
  <c r="L63" i="46"/>
  <c r="M65" i="46"/>
  <c r="M71" i="46"/>
  <c r="M94" i="46"/>
  <c r="L47" i="46"/>
  <c r="L89" i="46"/>
  <c r="M57" i="46"/>
  <c r="L80" i="46"/>
  <c r="N74" i="45"/>
  <c r="O57" i="45"/>
  <c r="O74" i="45"/>
  <c r="O86" i="45"/>
  <c r="M60" i="45"/>
  <c r="N60" i="45"/>
  <c r="M54" i="45"/>
  <c r="M68" i="45"/>
  <c r="N54" i="45"/>
  <c r="N68" i="45"/>
  <c r="N86" i="45"/>
  <c r="O24" i="45"/>
  <c r="M80" i="45"/>
  <c r="N80" i="45"/>
  <c r="M74" i="45"/>
  <c r="L13" i="45"/>
  <c r="L18" i="45"/>
  <c r="L27" i="45"/>
  <c r="L36" i="45"/>
  <c r="M86" i="45"/>
  <c r="L7" i="45"/>
  <c r="L39" i="45"/>
  <c r="M65" i="45"/>
  <c r="M77" i="45"/>
  <c r="L10" i="45"/>
  <c r="L33" i="45"/>
  <c r="M57" i="45"/>
  <c r="M63" i="45"/>
  <c r="N65" i="45"/>
  <c r="N71" i="45"/>
  <c r="N77" i="45"/>
  <c r="N83" i="45"/>
  <c r="M89" i="45"/>
  <c r="N36" i="45"/>
  <c r="L16" i="45"/>
  <c r="L21" i="45"/>
  <c r="L30" i="45"/>
  <c r="O21" i="45"/>
  <c r="M71" i="45"/>
  <c r="O10" i="45"/>
  <c r="L24" i="45"/>
  <c r="N33" i="45"/>
  <c r="N57" i="45"/>
  <c r="O65" i="45"/>
  <c r="O71" i="45"/>
  <c r="O77" i="45"/>
  <c r="O83" i="45"/>
  <c r="P48" i="22"/>
  <c r="P22" i="21"/>
  <c r="G69" i="21"/>
  <c r="P9" i="21"/>
  <c r="P17" i="21"/>
  <c r="P20" i="21"/>
  <c r="P16" i="21"/>
  <c r="P10" i="21"/>
  <c r="P18" i="21"/>
  <c r="P12" i="21"/>
  <c r="P11" i="21"/>
  <c r="P19" i="21"/>
  <c r="P13" i="21"/>
  <c r="P8" i="21"/>
  <c r="P7" i="21"/>
  <c r="P14" i="21"/>
  <c r="P15" i="21"/>
  <c r="G24" i="21"/>
  <c r="G72" i="21" s="1"/>
  <c r="G55" i="21"/>
  <c r="O17" i="20"/>
  <c r="O16" i="20"/>
  <c r="O18" i="20" s="1"/>
  <c r="O8" i="20"/>
  <c r="O9" i="20" s="1"/>
  <c r="O18" i="19"/>
  <c r="O8" i="19"/>
  <c r="O9" i="19" s="1"/>
  <c r="O8" i="36"/>
  <c r="O9" i="36" s="1"/>
  <c r="O17" i="36"/>
  <c r="F27" i="36"/>
  <c r="O18" i="36"/>
  <c r="S80" i="47"/>
  <c r="S27" i="46"/>
  <c r="S7" i="46"/>
  <c r="J141" i="47"/>
  <c r="R46" i="45"/>
  <c r="R47" i="45"/>
  <c r="S86" i="47"/>
  <c r="S93" i="47"/>
  <c r="S13" i="47"/>
  <c r="S21" i="47"/>
  <c r="S47" i="47"/>
  <c r="S46" i="47"/>
  <c r="S33" i="47"/>
  <c r="S80" i="46"/>
  <c r="S54" i="46"/>
  <c r="S60" i="46"/>
  <c r="S89" i="46"/>
  <c r="S65" i="46"/>
  <c r="S68" i="46"/>
  <c r="S57" i="46"/>
  <c r="S83" i="46"/>
  <c r="S63" i="46"/>
  <c r="S93" i="46"/>
  <c r="S86" i="46"/>
  <c r="S71" i="46"/>
  <c r="S74" i="46"/>
  <c r="S47" i="46"/>
  <c r="S36" i="46"/>
  <c r="S18" i="46"/>
  <c r="S24" i="46"/>
  <c r="S30" i="46"/>
  <c r="S33" i="46"/>
  <c r="S46" i="46"/>
  <c r="J141" i="46"/>
  <c r="S21" i="46"/>
  <c r="S10" i="46"/>
  <c r="S16" i="46"/>
  <c r="S13" i="46"/>
  <c r="J139" i="46"/>
  <c r="S39" i="46"/>
  <c r="S33" i="45"/>
  <c r="R8" i="36"/>
  <c r="R9" i="36" s="1"/>
  <c r="Q8" i="36"/>
  <c r="Q9" i="36" s="1"/>
  <c r="F27" i="19"/>
  <c r="L24" i="47"/>
  <c r="L36" i="47"/>
  <c r="L46" i="47"/>
  <c r="L47" i="47"/>
  <c r="M60" i="47"/>
  <c r="N80" i="47"/>
  <c r="L7" i="47"/>
  <c r="L27" i="47"/>
  <c r="L39" i="47"/>
  <c r="N60" i="47"/>
  <c r="L16" i="47"/>
  <c r="L18" i="47"/>
  <c r="L30" i="47"/>
  <c r="L42" i="47"/>
  <c r="N71" i="47"/>
  <c r="L21" i="47"/>
  <c r="L33" i="47"/>
  <c r="N54" i="47"/>
  <c r="N74" i="47"/>
  <c r="N83" i="47"/>
  <c r="L10" i="47"/>
  <c r="N57" i="47"/>
  <c r="M68" i="47"/>
  <c r="N94" i="46"/>
  <c r="L93" i="46"/>
  <c r="N93" i="46"/>
  <c r="M13" i="46"/>
  <c r="O77" i="46"/>
  <c r="D93" i="46"/>
  <c r="D140" i="46" s="1"/>
  <c r="M43" i="46"/>
  <c r="O63" i="46"/>
  <c r="O68" i="46"/>
  <c r="O80" i="46"/>
  <c r="F141" i="46"/>
  <c r="M47" i="46"/>
  <c r="O54" i="46"/>
  <c r="M39" i="46"/>
  <c r="M33" i="46"/>
  <c r="O57" i="46"/>
  <c r="O71" i="46"/>
  <c r="O83" i="46"/>
  <c r="O93" i="46"/>
  <c r="O60" i="46"/>
  <c r="O74" i="46"/>
  <c r="M80" i="47"/>
  <c r="N89" i="47"/>
  <c r="F139" i="47"/>
  <c r="M94" i="47"/>
  <c r="D141" i="47"/>
  <c r="N93" i="47"/>
  <c r="N94" i="47"/>
  <c r="E141" i="47"/>
  <c r="N86" i="47"/>
  <c r="O93" i="47"/>
  <c r="O94" i="47"/>
  <c r="L57" i="47"/>
  <c r="L65" i="47"/>
  <c r="L77" i="47"/>
  <c r="L89" i="47"/>
  <c r="L93" i="47"/>
  <c r="J139" i="47"/>
  <c r="I140" i="47"/>
  <c r="F141" i="47"/>
  <c r="N46" i="47"/>
  <c r="O46" i="47"/>
  <c r="S10" i="47"/>
  <c r="M16" i="47"/>
  <c r="S18" i="47"/>
  <c r="M24" i="47"/>
  <c r="S30" i="47"/>
  <c r="M36" i="47"/>
  <c r="S42" i="47"/>
  <c r="M57" i="47"/>
  <c r="S63" i="47"/>
  <c r="M65" i="47"/>
  <c r="S71" i="47"/>
  <c r="M77" i="47"/>
  <c r="S83" i="47"/>
  <c r="M89" i="47"/>
  <c r="M93" i="47"/>
  <c r="J140" i="47"/>
  <c r="I141" i="47"/>
  <c r="S94" i="47"/>
  <c r="I139" i="47"/>
  <c r="L54" i="47"/>
  <c r="L74" i="47"/>
  <c r="L86" i="47"/>
  <c r="L94" i="47"/>
  <c r="S7" i="47"/>
  <c r="S27" i="47"/>
  <c r="S39" i="47"/>
  <c r="M54" i="47"/>
  <c r="M74" i="47"/>
  <c r="M86" i="47"/>
  <c r="C139" i="47"/>
  <c r="L63" i="47"/>
  <c r="L71" i="47"/>
  <c r="D139" i="47"/>
  <c r="M10" i="47"/>
  <c r="S16" i="47"/>
  <c r="M18" i="47"/>
  <c r="S24" i="47"/>
  <c r="M30" i="47"/>
  <c r="S57" i="47"/>
  <c r="M63" i="47"/>
  <c r="S65" i="47"/>
  <c r="M71" i="47"/>
  <c r="S77" i="47"/>
  <c r="M7" i="46"/>
  <c r="L16" i="46"/>
  <c r="M18" i="46"/>
  <c r="L21" i="46"/>
  <c r="L36" i="46"/>
  <c r="L46" i="46"/>
  <c r="C141" i="46"/>
  <c r="M16" i="46"/>
  <c r="M21" i="46"/>
  <c r="M36" i="46"/>
  <c r="L42" i="46"/>
  <c r="L39" i="46"/>
  <c r="M46" i="46"/>
  <c r="M42" i="46"/>
  <c r="D139" i="46"/>
  <c r="L10" i="46"/>
  <c r="L24" i="46"/>
  <c r="M27" i="46"/>
  <c r="C139" i="46"/>
  <c r="M10" i="46"/>
  <c r="L7" i="46"/>
  <c r="L18" i="46"/>
  <c r="L13" i="46"/>
  <c r="L30" i="46"/>
  <c r="N10" i="46"/>
  <c r="N18" i="46"/>
  <c r="L27" i="46"/>
  <c r="N30" i="46"/>
  <c r="N42" i="46"/>
  <c r="N63" i="46"/>
  <c r="N71" i="46"/>
  <c r="N83" i="46"/>
  <c r="F139" i="46"/>
  <c r="E140" i="46"/>
  <c r="D141" i="46"/>
  <c r="C140" i="46"/>
  <c r="O18" i="46"/>
  <c r="O30" i="46"/>
  <c r="O42" i="46"/>
  <c r="S94" i="46"/>
  <c r="F140" i="46"/>
  <c r="E141" i="46"/>
  <c r="O27" i="46"/>
  <c r="O39" i="46"/>
  <c r="J140" i="46"/>
  <c r="N16" i="46"/>
  <c r="N24" i="46"/>
  <c r="N57" i="46"/>
  <c r="N65" i="46"/>
  <c r="N77" i="46"/>
  <c r="N89" i="46"/>
  <c r="L94" i="46"/>
  <c r="O16" i="46"/>
  <c r="O24" i="46"/>
  <c r="S60" i="45"/>
  <c r="S68" i="45"/>
  <c r="S74" i="45"/>
  <c r="S77" i="45"/>
  <c r="M33" i="45"/>
  <c r="M21" i="45"/>
  <c r="M30" i="45"/>
  <c r="M18" i="45"/>
  <c r="M24" i="45"/>
  <c r="M27" i="45"/>
  <c r="M10" i="45"/>
  <c r="M13" i="45"/>
  <c r="M36" i="45"/>
  <c r="S46" i="45"/>
  <c r="M94" i="45"/>
  <c r="M7" i="45"/>
  <c r="M16" i="45"/>
  <c r="S13" i="45"/>
  <c r="N16" i="45"/>
  <c r="S24" i="45"/>
  <c r="N27" i="45"/>
  <c r="O36" i="45"/>
  <c r="M39" i="45"/>
  <c r="S54" i="45"/>
  <c r="S86" i="45"/>
  <c r="D139" i="45"/>
  <c r="C140" i="45"/>
  <c r="C141" i="45"/>
  <c r="S47" i="45"/>
  <c r="N7" i="45"/>
  <c r="O16" i="45"/>
  <c r="N18" i="45"/>
  <c r="O27" i="45"/>
  <c r="S36" i="45"/>
  <c r="N39" i="45"/>
  <c r="S89" i="45"/>
  <c r="E139" i="45"/>
  <c r="D140" i="45"/>
  <c r="O7" i="45"/>
  <c r="S16" i="45"/>
  <c r="O18" i="45"/>
  <c r="S27" i="45"/>
  <c r="N30" i="45"/>
  <c r="O39" i="45"/>
  <c r="N42" i="45"/>
  <c r="L46" i="45"/>
  <c r="L47" i="45"/>
  <c r="L60" i="45"/>
  <c r="S63" i="45"/>
  <c r="L68" i="45"/>
  <c r="S71" i="45"/>
  <c r="N93" i="45"/>
  <c r="N94" i="45"/>
  <c r="S7" i="45"/>
  <c r="N10" i="45"/>
  <c r="S18" i="45"/>
  <c r="N21" i="45"/>
  <c r="O30" i="45"/>
  <c r="S39" i="45"/>
  <c r="O42" i="45"/>
  <c r="M46" i="45"/>
  <c r="M47" i="45"/>
  <c r="S57" i="45"/>
  <c r="S65" i="45"/>
  <c r="O93" i="45"/>
  <c r="O94" i="45"/>
  <c r="S30" i="45"/>
  <c r="S42" i="45"/>
  <c r="N46" i="45"/>
  <c r="N47" i="45"/>
  <c r="J139" i="45"/>
  <c r="S10" i="45"/>
  <c r="O46" i="45"/>
  <c r="O47" i="45"/>
  <c r="S93" i="45"/>
  <c r="J141" i="45"/>
  <c r="F139" i="45"/>
  <c r="L80" i="45"/>
  <c r="S83" i="45"/>
  <c r="N89" i="45"/>
  <c r="D141" i="45"/>
  <c r="S94" i="45"/>
  <c r="F140" i="45"/>
  <c r="E141" i="45"/>
  <c r="E140" i="45"/>
  <c r="L57" i="45"/>
  <c r="L65" i="45"/>
  <c r="L77" i="45"/>
  <c r="L89" i="45"/>
  <c r="L93" i="45"/>
  <c r="F141" i="45"/>
  <c r="M93" i="45"/>
  <c r="J140" i="45"/>
  <c r="L54" i="45"/>
  <c r="L74" i="45"/>
  <c r="L86" i="45"/>
  <c r="L94" i="45"/>
  <c r="C139" i="45"/>
  <c r="L63" i="45"/>
  <c r="L71" i="45"/>
  <c r="J23" i="30"/>
  <c r="L55" i="33"/>
  <c r="M55" i="33"/>
  <c r="N55" i="33"/>
  <c r="O55" i="33"/>
  <c r="L56" i="33"/>
  <c r="M56" i="33"/>
  <c r="N56" i="33"/>
  <c r="O56" i="33"/>
  <c r="L57" i="33"/>
  <c r="M57" i="33"/>
  <c r="N57" i="33"/>
  <c r="O57" i="33"/>
  <c r="L58" i="33"/>
  <c r="M58" i="33"/>
  <c r="N58" i="33"/>
  <c r="O58" i="33"/>
  <c r="L59" i="33"/>
  <c r="M59" i="33"/>
  <c r="N59" i="33"/>
  <c r="O59" i="33"/>
  <c r="L60" i="33"/>
  <c r="M60" i="33"/>
  <c r="N60" i="33"/>
  <c r="O60" i="33"/>
  <c r="L62" i="33"/>
  <c r="M62" i="33"/>
  <c r="N62" i="33"/>
  <c r="O62" i="33"/>
  <c r="O54" i="33"/>
  <c r="O45" i="33"/>
  <c r="O46" i="33"/>
  <c r="O47" i="33"/>
  <c r="O48" i="33"/>
  <c r="O49" i="33"/>
  <c r="O50" i="33"/>
  <c r="O52" i="33"/>
  <c r="O44" i="33"/>
  <c r="F28" i="33"/>
  <c r="F29" i="33"/>
  <c r="O29" i="33" s="1"/>
  <c r="F30" i="33"/>
  <c r="O30" i="33" s="1"/>
  <c r="R30" i="33"/>
  <c r="F31" i="33"/>
  <c r="O31" i="33" s="1"/>
  <c r="R31" i="33"/>
  <c r="F32" i="33"/>
  <c r="R32" i="33"/>
  <c r="F33" i="33"/>
  <c r="O33" i="33" s="1"/>
  <c r="R33" i="33"/>
  <c r="F34" i="33"/>
  <c r="O34" i="33" s="1"/>
  <c r="R34" i="33"/>
  <c r="C29" i="33"/>
  <c r="D29" i="33"/>
  <c r="E29" i="33"/>
  <c r="C30" i="33"/>
  <c r="D30" i="33"/>
  <c r="E30" i="33"/>
  <c r="C31" i="33"/>
  <c r="D31" i="33"/>
  <c r="E31" i="33"/>
  <c r="C32" i="33"/>
  <c r="D32" i="33"/>
  <c r="E32" i="33"/>
  <c r="C33" i="33"/>
  <c r="D33" i="33"/>
  <c r="E33" i="33"/>
  <c r="C34" i="33"/>
  <c r="D34" i="33"/>
  <c r="E34" i="33"/>
  <c r="C36" i="33"/>
  <c r="L26" i="33"/>
  <c r="M26" i="33"/>
  <c r="N26" i="33"/>
  <c r="L19" i="33"/>
  <c r="M19" i="33"/>
  <c r="N19" i="33"/>
  <c r="L20" i="33"/>
  <c r="M20" i="33"/>
  <c r="N20" i="33"/>
  <c r="L21" i="33"/>
  <c r="M21" i="33"/>
  <c r="N21" i="33"/>
  <c r="L22" i="33"/>
  <c r="M22" i="33"/>
  <c r="N22" i="33"/>
  <c r="L23" i="33"/>
  <c r="M23" i="33"/>
  <c r="N23" i="33"/>
  <c r="L24" i="33"/>
  <c r="M24" i="33"/>
  <c r="N24" i="33"/>
  <c r="L16" i="33"/>
  <c r="M16" i="33"/>
  <c r="N16" i="33"/>
  <c r="L9" i="33"/>
  <c r="M9" i="33"/>
  <c r="N9" i="33"/>
  <c r="L10" i="33"/>
  <c r="M10" i="33"/>
  <c r="N10" i="33"/>
  <c r="L11" i="33"/>
  <c r="M11" i="33"/>
  <c r="N11" i="33"/>
  <c r="L12" i="33"/>
  <c r="M12" i="33"/>
  <c r="N12" i="33"/>
  <c r="L13" i="33"/>
  <c r="M13" i="33"/>
  <c r="N13" i="33"/>
  <c r="L14" i="33"/>
  <c r="M14" i="33"/>
  <c r="N14" i="33"/>
  <c r="O7" i="33"/>
  <c r="O27" i="33" s="1"/>
  <c r="F79" i="33"/>
  <c r="C65" i="33"/>
  <c r="D65" i="33"/>
  <c r="E65" i="33"/>
  <c r="F65" i="33"/>
  <c r="C66" i="33"/>
  <c r="D66" i="33"/>
  <c r="E66" i="33"/>
  <c r="F66" i="33"/>
  <c r="C67" i="33"/>
  <c r="D67" i="33"/>
  <c r="E67" i="33"/>
  <c r="F67" i="33"/>
  <c r="C68" i="33"/>
  <c r="D68" i="33"/>
  <c r="E68" i="33"/>
  <c r="F68" i="33"/>
  <c r="C69" i="33"/>
  <c r="D69" i="33"/>
  <c r="E69" i="33"/>
  <c r="F69" i="33"/>
  <c r="C70" i="33"/>
  <c r="D70" i="33"/>
  <c r="E70" i="33"/>
  <c r="F70" i="33"/>
  <c r="C72" i="33"/>
  <c r="D72" i="33"/>
  <c r="E72" i="33"/>
  <c r="F72" i="33"/>
  <c r="F64" i="33"/>
  <c r="F63" i="33"/>
  <c r="O76" i="28"/>
  <c r="N59" i="28"/>
  <c r="O59" i="28"/>
  <c r="R59" i="28"/>
  <c r="S59" i="28"/>
  <c r="N60" i="28"/>
  <c r="O60" i="28"/>
  <c r="R60" i="28"/>
  <c r="S60" i="28"/>
  <c r="N61" i="28"/>
  <c r="O61" i="28"/>
  <c r="R61" i="28"/>
  <c r="S61" i="28"/>
  <c r="N62" i="28"/>
  <c r="O62" i="28"/>
  <c r="R62" i="28"/>
  <c r="S62" i="28"/>
  <c r="N63" i="28"/>
  <c r="O63" i="28"/>
  <c r="R63" i="28"/>
  <c r="S63" i="28"/>
  <c r="N64" i="28"/>
  <c r="O64" i="28"/>
  <c r="R64" i="28"/>
  <c r="S64" i="28"/>
  <c r="N65" i="28"/>
  <c r="O65" i="28"/>
  <c r="R65" i="28"/>
  <c r="S65" i="28"/>
  <c r="N66" i="28"/>
  <c r="O66" i="28"/>
  <c r="R66" i="28"/>
  <c r="S66" i="28"/>
  <c r="N67" i="28"/>
  <c r="O67" i="28"/>
  <c r="R67" i="28"/>
  <c r="S67" i="28"/>
  <c r="O58" i="28"/>
  <c r="N48" i="28"/>
  <c r="O48" i="28"/>
  <c r="R48" i="28"/>
  <c r="S48" i="28"/>
  <c r="N49" i="28"/>
  <c r="O49" i="28"/>
  <c r="R49" i="28"/>
  <c r="S49" i="28"/>
  <c r="N50" i="28"/>
  <c r="O50" i="28"/>
  <c r="R50" i="28"/>
  <c r="S50" i="28"/>
  <c r="N51" i="28"/>
  <c r="O51" i="28"/>
  <c r="R51" i="28"/>
  <c r="S51" i="28"/>
  <c r="N52" i="28"/>
  <c r="O52" i="28"/>
  <c r="R52" i="28"/>
  <c r="S52" i="28"/>
  <c r="N53" i="28"/>
  <c r="O53" i="28"/>
  <c r="R53" i="28"/>
  <c r="S53" i="28"/>
  <c r="N54" i="28"/>
  <c r="O54" i="28"/>
  <c r="R54" i="28"/>
  <c r="S54" i="28"/>
  <c r="N55" i="28"/>
  <c r="O55" i="28"/>
  <c r="R55" i="28"/>
  <c r="S55" i="28"/>
  <c r="N56" i="28"/>
  <c r="O56" i="28"/>
  <c r="R56" i="28"/>
  <c r="S56" i="28"/>
  <c r="O47" i="28"/>
  <c r="O46" i="28"/>
  <c r="O20" i="28"/>
  <c r="O21" i="28"/>
  <c r="O22" i="28"/>
  <c r="O23" i="28"/>
  <c r="O28" i="28"/>
  <c r="O19" i="28"/>
  <c r="O17" i="28"/>
  <c r="N9" i="28"/>
  <c r="O9" i="28"/>
  <c r="R9" i="28"/>
  <c r="S9" i="28"/>
  <c r="N10" i="28"/>
  <c r="O10" i="28"/>
  <c r="R10" i="28"/>
  <c r="S10" i="28"/>
  <c r="N11" i="28"/>
  <c r="O11" i="28"/>
  <c r="R11" i="28"/>
  <c r="S11" i="28"/>
  <c r="N12" i="28"/>
  <c r="O12" i="28"/>
  <c r="R12" i="28"/>
  <c r="S12" i="28"/>
  <c r="N13" i="28"/>
  <c r="O13" i="28"/>
  <c r="R13" i="28"/>
  <c r="S13" i="28"/>
  <c r="N14" i="28"/>
  <c r="O14" i="28"/>
  <c r="R14" i="28"/>
  <c r="S14" i="28"/>
  <c r="N15" i="28"/>
  <c r="O15" i="28"/>
  <c r="R15" i="28"/>
  <c r="S15" i="28"/>
  <c r="N16" i="28"/>
  <c r="O16" i="28"/>
  <c r="R16" i="28"/>
  <c r="S16" i="28"/>
  <c r="O8" i="28"/>
  <c r="F67" i="30"/>
  <c r="J67" i="30"/>
  <c r="N42" i="30"/>
  <c r="O42" i="30"/>
  <c r="R42" i="30"/>
  <c r="S42" i="30"/>
  <c r="N43" i="30"/>
  <c r="O43" i="30"/>
  <c r="R43" i="30"/>
  <c r="S43" i="30"/>
  <c r="N44" i="30"/>
  <c r="O44" i="30"/>
  <c r="R44" i="30"/>
  <c r="S44" i="30"/>
  <c r="N50" i="30"/>
  <c r="O50" i="30"/>
  <c r="R50" i="30"/>
  <c r="S50" i="30"/>
  <c r="N51" i="30"/>
  <c r="O51" i="30"/>
  <c r="R51" i="30"/>
  <c r="S51" i="30"/>
  <c r="N52" i="30"/>
  <c r="O52" i="30"/>
  <c r="R52" i="30"/>
  <c r="S52" i="30"/>
  <c r="O47" i="30"/>
  <c r="O48" i="30"/>
  <c r="O49" i="30"/>
  <c r="O46" i="30"/>
  <c r="O39" i="30"/>
  <c r="O40" i="30"/>
  <c r="O41" i="30"/>
  <c r="O38" i="30"/>
  <c r="O7" i="30"/>
  <c r="O15" i="30"/>
  <c r="C25" i="30"/>
  <c r="D25" i="30"/>
  <c r="E25" i="30"/>
  <c r="F25" i="30"/>
  <c r="O25" i="30" s="1"/>
  <c r="J25" i="30"/>
  <c r="C26" i="30"/>
  <c r="D26" i="30"/>
  <c r="E26" i="30"/>
  <c r="F26" i="30"/>
  <c r="J26" i="30"/>
  <c r="C27" i="30"/>
  <c r="D27" i="30"/>
  <c r="E27" i="30"/>
  <c r="F27" i="30"/>
  <c r="O27" i="30" s="1"/>
  <c r="J27" i="30"/>
  <c r="C28" i="30"/>
  <c r="D28" i="30"/>
  <c r="E28" i="30"/>
  <c r="F28" i="30"/>
  <c r="O28" i="30" s="1"/>
  <c r="J28" i="30"/>
  <c r="C29" i="30"/>
  <c r="D29" i="30"/>
  <c r="E29" i="30"/>
  <c r="F29" i="30"/>
  <c r="O29" i="30" s="1"/>
  <c r="J29" i="30"/>
  <c r="C30" i="30"/>
  <c r="D30" i="30"/>
  <c r="E30" i="30"/>
  <c r="F30" i="30"/>
  <c r="O30" i="30" s="1"/>
  <c r="R30" i="30"/>
  <c r="J30" i="30"/>
  <c r="F24" i="30"/>
  <c r="O24" i="30" s="1"/>
  <c r="F54" i="30"/>
  <c r="F55" i="30"/>
  <c r="F56" i="30"/>
  <c r="F57" i="30"/>
  <c r="F58" i="30"/>
  <c r="F59" i="30"/>
  <c r="F60" i="30"/>
  <c r="C55" i="30"/>
  <c r="D55" i="30"/>
  <c r="E55" i="30"/>
  <c r="J55" i="30"/>
  <c r="C56" i="30"/>
  <c r="D56" i="30"/>
  <c r="E56" i="30"/>
  <c r="J56" i="30"/>
  <c r="C57" i="30"/>
  <c r="D57" i="30"/>
  <c r="E57" i="30"/>
  <c r="J57" i="30"/>
  <c r="C58" i="30"/>
  <c r="D58" i="30"/>
  <c r="E58" i="30"/>
  <c r="J58" i="30"/>
  <c r="C59" i="30"/>
  <c r="D59" i="30"/>
  <c r="E59" i="30"/>
  <c r="J59" i="30"/>
  <c r="C60" i="30"/>
  <c r="D60" i="30"/>
  <c r="E60" i="30"/>
  <c r="J60" i="30"/>
  <c r="F53" i="30"/>
  <c r="J54" i="30"/>
  <c r="F29" i="28"/>
  <c r="O7" i="28" s="1"/>
  <c r="F85" i="28"/>
  <c r="O57" i="28"/>
  <c r="F69" i="28"/>
  <c r="F70" i="28"/>
  <c r="F71" i="28"/>
  <c r="F72" i="28"/>
  <c r="F73" i="28"/>
  <c r="O75" i="28"/>
  <c r="O77" i="28"/>
  <c r="F78" i="28"/>
  <c r="D30" i="28"/>
  <c r="E30" i="28"/>
  <c r="F30" i="28"/>
  <c r="J30" i="28"/>
  <c r="D31" i="28"/>
  <c r="E31" i="28"/>
  <c r="F31" i="28"/>
  <c r="J31" i="28"/>
  <c r="D32" i="28"/>
  <c r="E32" i="28"/>
  <c r="F32" i="28"/>
  <c r="J32" i="28"/>
  <c r="D33" i="28"/>
  <c r="E33" i="28"/>
  <c r="F33" i="28"/>
  <c r="J33" i="28"/>
  <c r="D34" i="28"/>
  <c r="E34" i="28"/>
  <c r="F34" i="28"/>
  <c r="J34" i="28"/>
  <c r="D35" i="28"/>
  <c r="E35" i="28"/>
  <c r="F35" i="28"/>
  <c r="J35" i="28"/>
  <c r="D36" i="28"/>
  <c r="E36" i="28"/>
  <c r="F36" i="28"/>
  <c r="J36" i="28"/>
  <c r="D37" i="28"/>
  <c r="E37" i="28"/>
  <c r="F37" i="28"/>
  <c r="J37" i="28"/>
  <c r="D38" i="28"/>
  <c r="E38" i="28"/>
  <c r="F38" i="28"/>
  <c r="J38" i="28"/>
  <c r="D39" i="28"/>
  <c r="E39" i="28"/>
  <c r="F39" i="28"/>
  <c r="J39" i="28"/>
  <c r="C31" i="28"/>
  <c r="C32" i="28"/>
  <c r="C33" i="28"/>
  <c r="C34" i="28"/>
  <c r="C35" i="28"/>
  <c r="C36" i="28"/>
  <c r="C37" i="28"/>
  <c r="C38" i="28"/>
  <c r="C39" i="28"/>
  <c r="F103" i="12"/>
  <c r="I103" i="12"/>
  <c r="F104" i="12"/>
  <c r="I104" i="12"/>
  <c r="F105" i="12"/>
  <c r="I105" i="12"/>
  <c r="F106" i="12"/>
  <c r="I106" i="12"/>
  <c r="F107" i="12"/>
  <c r="I107" i="12"/>
  <c r="F108" i="12"/>
  <c r="I108" i="12"/>
  <c r="F109" i="12"/>
  <c r="I109" i="12"/>
  <c r="F110" i="12"/>
  <c r="I110" i="12"/>
  <c r="F111" i="12"/>
  <c r="I111" i="12"/>
  <c r="F112" i="12"/>
  <c r="F113" i="12"/>
  <c r="F114" i="12"/>
  <c r="F115" i="12"/>
  <c r="I115" i="12"/>
  <c r="F116" i="12"/>
  <c r="I116" i="12"/>
  <c r="F117" i="12"/>
  <c r="I117" i="12"/>
  <c r="F118" i="12"/>
  <c r="I118" i="12"/>
  <c r="F119" i="12"/>
  <c r="I119" i="12"/>
  <c r="F120" i="12"/>
  <c r="I120" i="12"/>
  <c r="F121" i="12"/>
  <c r="I121" i="12"/>
  <c r="F122" i="12"/>
  <c r="I122" i="12"/>
  <c r="F123" i="12"/>
  <c r="I123" i="12"/>
  <c r="F124" i="12"/>
  <c r="I124" i="12"/>
  <c r="F125" i="12"/>
  <c r="I125" i="12"/>
  <c r="F126" i="12"/>
  <c r="I126" i="12"/>
  <c r="F127" i="12"/>
  <c r="I127" i="12"/>
  <c r="F128" i="12"/>
  <c r="I128" i="12"/>
  <c r="F129" i="12"/>
  <c r="I129" i="12"/>
  <c r="F130" i="12"/>
  <c r="I130" i="12"/>
  <c r="F131" i="12"/>
  <c r="I131" i="12"/>
  <c r="F132" i="12"/>
  <c r="I132" i="12"/>
  <c r="F133" i="12"/>
  <c r="I133" i="12"/>
  <c r="F134" i="12"/>
  <c r="I134" i="12"/>
  <c r="F135" i="12"/>
  <c r="I135" i="12"/>
  <c r="F136" i="12"/>
  <c r="I136" i="12"/>
  <c r="F137" i="12"/>
  <c r="I137" i="12"/>
  <c r="F138" i="12"/>
  <c r="I138" i="12"/>
  <c r="F139" i="12"/>
  <c r="I139" i="12"/>
  <c r="F140" i="12"/>
  <c r="I140" i="12"/>
  <c r="F141" i="12"/>
  <c r="I141" i="12"/>
  <c r="O56" i="12"/>
  <c r="O57" i="12"/>
  <c r="O59" i="12"/>
  <c r="O60" i="12"/>
  <c r="O62" i="12"/>
  <c r="O63" i="12"/>
  <c r="O65" i="12"/>
  <c r="O66" i="12"/>
  <c r="O68" i="12"/>
  <c r="O69" i="12"/>
  <c r="O71" i="12"/>
  <c r="O72" i="12"/>
  <c r="O74" i="12"/>
  <c r="O75" i="12"/>
  <c r="O77" i="12"/>
  <c r="O78" i="12"/>
  <c r="O80" i="12"/>
  <c r="O81" i="12"/>
  <c r="O83" i="12"/>
  <c r="O84" i="12"/>
  <c r="O86" i="12"/>
  <c r="O87" i="12"/>
  <c r="O89" i="12"/>
  <c r="O90" i="12"/>
  <c r="O92" i="12"/>
  <c r="O93" i="12"/>
  <c r="F47" i="12"/>
  <c r="F48" i="12"/>
  <c r="O8" i="12"/>
  <c r="O9" i="12"/>
  <c r="O11" i="12"/>
  <c r="O12" i="12"/>
  <c r="O14" i="12"/>
  <c r="O15" i="12"/>
  <c r="O17" i="12"/>
  <c r="O18" i="12"/>
  <c r="O20" i="12"/>
  <c r="O21" i="12"/>
  <c r="O23" i="12"/>
  <c r="O24" i="12"/>
  <c r="O26" i="12"/>
  <c r="O27" i="12"/>
  <c r="O29" i="12"/>
  <c r="O30" i="12"/>
  <c r="O32" i="12"/>
  <c r="O33" i="12"/>
  <c r="O35" i="12"/>
  <c r="O36" i="12"/>
  <c r="O38" i="12"/>
  <c r="O39" i="12"/>
  <c r="O41" i="12"/>
  <c r="O42" i="12"/>
  <c r="O44" i="12"/>
  <c r="O45" i="12"/>
  <c r="F94" i="12"/>
  <c r="O55" i="12" s="1"/>
  <c r="F95" i="12"/>
  <c r="F96" i="12"/>
  <c r="O96" i="12" l="1"/>
  <c r="M45" i="47"/>
  <c r="N45" i="47"/>
  <c r="O92" i="47"/>
  <c r="N92" i="47"/>
  <c r="O45" i="47"/>
  <c r="M92" i="46"/>
  <c r="L92" i="46"/>
  <c r="M92" i="45"/>
  <c r="L45" i="45"/>
  <c r="N92" i="45"/>
  <c r="O92" i="45"/>
  <c r="P21" i="21"/>
  <c r="P24" i="21" s="1"/>
  <c r="O71" i="33"/>
  <c r="O23" i="30"/>
  <c r="O30" i="28"/>
  <c r="S92" i="46"/>
  <c r="S7" i="30"/>
  <c r="R29" i="30"/>
  <c r="R28" i="30"/>
  <c r="R27" i="30"/>
  <c r="R25" i="30"/>
  <c r="R45" i="45"/>
  <c r="O69" i="28"/>
  <c r="O78" i="28"/>
  <c r="S92" i="47"/>
  <c r="S45" i="46"/>
  <c r="L45" i="47"/>
  <c r="M93" i="46"/>
  <c r="O92" i="46"/>
  <c r="L45" i="46"/>
  <c r="L92" i="47"/>
  <c r="M92" i="47"/>
  <c r="S45" i="47"/>
  <c r="O45" i="46"/>
  <c r="N92" i="46"/>
  <c r="N45" i="46"/>
  <c r="M45" i="46"/>
  <c r="M45" i="45"/>
  <c r="O45" i="45"/>
  <c r="S45" i="45"/>
  <c r="N45" i="45"/>
  <c r="S92" i="45"/>
  <c r="L92" i="45"/>
  <c r="O72" i="33"/>
  <c r="S33" i="33"/>
  <c r="S29" i="33"/>
  <c r="S34" i="33"/>
  <c r="S60" i="30"/>
  <c r="O35" i="28"/>
  <c r="O37" i="28"/>
  <c r="O69" i="33"/>
  <c r="O39" i="28"/>
  <c r="O32" i="28"/>
  <c r="O36" i="28"/>
  <c r="R60" i="30"/>
  <c r="R59" i="30"/>
  <c r="S15" i="30"/>
  <c r="S30" i="30"/>
  <c r="S29" i="30"/>
  <c r="R55" i="30"/>
  <c r="O95" i="12"/>
  <c r="S59" i="30"/>
  <c r="S55" i="30"/>
  <c r="R58" i="30"/>
  <c r="S56" i="30"/>
  <c r="O68" i="33"/>
  <c r="O58" i="30"/>
  <c r="O54" i="30"/>
  <c r="O64" i="33"/>
  <c r="O70" i="33"/>
  <c r="R57" i="30"/>
  <c r="O70" i="28"/>
  <c r="S58" i="30"/>
  <c r="O55" i="30"/>
  <c r="O73" i="28"/>
  <c r="O57" i="30"/>
  <c r="O67" i="33"/>
  <c r="O72" i="28"/>
  <c r="S57" i="30"/>
  <c r="R56" i="30"/>
  <c r="O65" i="33"/>
  <c r="O59" i="30"/>
  <c r="O71" i="28"/>
  <c r="O60" i="30"/>
  <c r="O43" i="33"/>
  <c r="O53" i="33"/>
  <c r="O66" i="33"/>
  <c r="S30" i="33"/>
  <c r="O28" i="33"/>
  <c r="O36" i="33"/>
  <c r="R29" i="33"/>
  <c r="O32" i="33"/>
  <c r="O45" i="30"/>
  <c r="O37" i="30"/>
  <c r="O56" i="30"/>
  <c r="R26" i="30"/>
  <c r="O26" i="30"/>
  <c r="O68" i="28"/>
  <c r="O74" i="28"/>
  <c r="O38" i="28"/>
  <c r="O18" i="28"/>
  <c r="O29" i="28" s="1"/>
  <c r="O33" i="28"/>
  <c r="O31" i="28"/>
  <c r="O34" i="28"/>
  <c r="O82" i="12"/>
  <c r="O70" i="12"/>
  <c r="O58" i="12"/>
  <c r="O85" i="12"/>
  <c r="O73" i="12"/>
  <c r="O61" i="12"/>
  <c r="F144" i="12"/>
  <c r="F143" i="12"/>
  <c r="O88" i="12"/>
  <c r="O76" i="12"/>
  <c r="O64" i="12"/>
  <c r="O91" i="12"/>
  <c r="O79" i="12"/>
  <c r="O67" i="12"/>
  <c r="S31" i="33"/>
  <c r="S32" i="33"/>
  <c r="S28" i="30"/>
  <c r="S27" i="30"/>
  <c r="S26" i="30"/>
  <c r="S25" i="30"/>
  <c r="O53" i="30" l="1"/>
  <c r="O94" i="12"/>
  <c r="O63" i="33"/>
  <c r="F46" i="12" l="1"/>
  <c r="F56" i="23"/>
  <c r="F57" i="23"/>
  <c r="F58" i="23"/>
  <c r="F59" i="23"/>
  <c r="F60" i="23"/>
  <c r="F61" i="23"/>
  <c r="F62" i="23"/>
  <c r="F63" i="23"/>
  <c r="F64" i="23"/>
  <c r="F65" i="23"/>
  <c r="F66" i="23"/>
  <c r="F67" i="23"/>
  <c r="F68" i="23"/>
  <c r="F70" i="23"/>
  <c r="F71" i="23"/>
  <c r="F21" i="23"/>
  <c r="O22" i="23" s="1"/>
  <c r="F45" i="23"/>
  <c r="O46" i="23" s="1"/>
  <c r="F31" i="23"/>
  <c r="O33" i="23" s="1"/>
  <c r="F7" i="23"/>
  <c r="O10" i="23" s="1"/>
  <c r="F56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70" i="22"/>
  <c r="F71" i="22"/>
  <c r="F31" i="22"/>
  <c r="O36" i="22" s="1"/>
  <c r="F7" i="22"/>
  <c r="F45" i="22"/>
  <c r="F21" i="22"/>
  <c r="O22" i="22" s="1"/>
  <c r="F56" i="21"/>
  <c r="F57" i="21"/>
  <c r="F58" i="21"/>
  <c r="F59" i="21"/>
  <c r="F60" i="21"/>
  <c r="F61" i="21"/>
  <c r="F62" i="21"/>
  <c r="F63" i="21"/>
  <c r="F64" i="21"/>
  <c r="F65" i="21"/>
  <c r="F66" i="21"/>
  <c r="F67" i="21"/>
  <c r="F68" i="21"/>
  <c r="F70" i="21"/>
  <c r="F71" i="21"/>
  <c r="F45" i="21"/>
  <c r="F21" i="21"/>
  <c r="O22" i="21" l="1"/>
  <c r="P23" i="21"/>
  <c r="O23" i="23"/>
  <c r="O47" i="23"/>
  <c r="F24" i="22"/>
  <c r="O21" i="22" s="1"/>
  <c r="O16" i="23"/>
  <c r="F142" i="12"/>
  <c r="O10" i="12"/>
  <c r="O22" i="12"/>
  <c r="O34" i="12"/>
  <c r="O47" i="12"/>
  <c r="O37" i="12"/>
  <c r="O7" i="12"/>
  <c r="O19" i="12"/>
  <c r="O31" i="12"/>
  <c r="O43" i="12"/>
  <c r="O48" i="12"/>
  <c r="O13" i="12"/>
  <c r="O25" i="12"/>
  <c r="O16" i="12"/>
  <c r="O28" i="12"/>
  <c r="O40" i="12"/>
  <c r="O23" i="22"/>
  <c r="O34" i="22"/>
  <c r="O42" i="22"/>
  <c r="O15" i="22"/>
  <c r="F69" i="21"/>
  <c r="O39" i="23"/>
  <c r="O23" i="21"/>
  <c r="O46" i="21"/>
  <c r="O16" i="22"/>
  <c r="O43" i="22"/>
  <c r="O35" i="22"/>
  <c r="O17" i="23"/>
  <c r="O9" i="23"/>
  <c r="O40" i="23"/>
  <c r="F55" i="22"/>
  <c r="O14" i="22"/>
  <c r="O41" i="22"/>
  <c r="O33" i="22"/>
  <c r="F48" i="23"/>
  <c r="O31" i="23" s="1"/>
  <c r="O15" i="23"/>
  <c r="O38" i="23"/>
  <c r="O8" i="22"/>
  <c r="O13" i="22"/>
  <c r="O40" i="22"/>
  <c r="O46" i="22"/>
  <c r="F24" i="23"/>
  <c r="O21" i="23" s="1"/>
  <c r="O14" i="23"/>
  <c r="O32" i="23"/>
  <c r="O37" i="23"/>
  <c r="F55" i="23"/>
  <c r="F69" i="22"/>
  <c r="O20" i="22"/>
  <c r="O12" i="22"/>
  <c r="O39" i="22"/>
  <c r="O47" i="22"/>
  <c r="O8" i="23"/>
  <c r="O13" i="23"/>
  <c r="O44" i="23"/>
  <c r="O36" i="23"/>
  <c r="O19" i="22"/>
  <c r="O11" i="22"/>
  <c r="O38" i="22"/>
  <c r="O20" i="23"/>
  <c r="O12" i="23"/>
  <c r="O43" i="23"/>
  <c r="O35" i="23"/>
  <c r="F69" i="23"/>
  <c r="O47" i="21"/>
  <c r="O18" i="22"/>
  <c r="O10" i="22"/>
  <c r="O32" i="22"/>
  <c r="O37" i="22"/>
  <c r="O19" i="23"/>
  <c r="O11" i="23"/>
  <c r="O42" i="23"/>
  <c r="O34" i="23"/>
  <c r="O17" i="22"/>
  <c r="O9" i="22"/>
  <c r="O44" i="22"/>
  <c r="O18" i="23"/>
  <c r="O41" i="23"/>
  <c r="F48" i="22"/>
  <c r="O7" i="22"/>
  <c r="O24" i="22" s="1"/>
  <c r="F31" i="21"/>
  <c r="F48" i="21" s="1"/>
  <c r="F7" i="21"/>
  <c r="E25" i="20"/>
  <c r="E26" i="20"/>
  <c r="E25" i="19"/>
  <c r="E26" i="19"/>
  <c r="E25" i="36"/>
  <c r="E26" i="36"/>
  <c r="E18" i="36"/>
  <c r="N17" i="36" s="1"/>
  <c r="E9" i="36"/>
  <c r="N7" i="36" s="1"/>
  <c r="F72" i="22" l="1"/>
  <c r="O45" i="23"/>
  <c r="O48" i="23" s="1"/>
  <c r="O7" i="23"/>
  <c r="O24" i="23" s="1"/>
  <c r="O46" i="12"/>
  <c r="N16" i="36"/>
  <c r="O45" i="21"/>
  <c r="F72" i="23"/>
  <c r="N18" i="36"/>
  <c r="O31" i="22"/>
  <c r="O33" i="21"/>
  <c r="O41" i="21"/>
  <c r="O34" i="21"/>
  <c r="O42" i="21"/>
  <c r="O35" i="21"/>
  <c r="O43" i="21"/>
  <c r="O38" i="21"/>
  <c r="O31" i="21"/>
  <c r="F55" i="21"/>
  <c r="O36" i="21"/>
  <c r="O44" i="21"/>
  <c r="O39" i="21"/>
  <c r="O37" i="21"/>
  <c r="O32" i="21"/>
  <c r="O40" i="21"/>
  <c r="N8" i="36"/>
  <c r="N9" i="36" s="1"/>
  <c r="E27" i="36"/>
  <c r="O16" i="21"/>
  <c r="O8" i="21"/>
  <c r="O9" i="21"/>
  <c r="O17" i="21"/>
  <c r="O14" i="21"/>
  <c r="O10" i="21"/>
  <c r="O18" i="21"/>
  <c r="O13" i="21"/>
  <c r="O11" i="21"/>
  <c r="O19" i="21"/>
  <c r="O12" i="21"/>
  <c r="O20" i="21"/>
  <c r="O15" i="21"/>
  <c r="F24" i="21"/>
  <c r="O45" i="22"/>
  <c r="E18" i="20"/>
  <c r="E9" i="20"/>
  <c r="E9" i="19"/>
  <c r="E18" i="19"/>
  <c r="B9" i="36"/>
  <c r="K7" i="36" s="1"/>
  <c r="C9" i="36"/>
  <c r="L7" i="36" s="1"/>
  <c r="D9" i="36"/>
  <c r="M7" i="36" s="1"/>
  <c r="T12" i="36"/>
  <c r="A14" i="36"/>
  <c r="L16" i="36"/>
  <c r="L17" i="36"/>
  <c r="B18" i="36"/>
  <c r="K17" i="36" s="1"/>
  <c r="D18" i="36"/>
  <c r="M16" i="36" s="1"/>
  <c r="H18" i="36"/>
  <c r="H27" i="36" s="1"/>
  <c r="I18" i="36"/>
  <c r="K21" i="36"/>
  <c r="A23" i="36"/>
  <c r="B25" i="36"/>
  <c r="C25" i="36"/>
  <c r="D25" i="36"/>
  <c r="B26" i="36"/>
  <c r="C26" i="36"/>
  <c r="D26" i="36"/>
  <c r="Q17" i="36" l="1"/>
  <c r="Q16" i="36"/>
  <c r="R16" i="36"/>
  <c r="R17" i="36"/>
  <c r="I27" i="36"/>
  <c r="B27" i="36"/>
  <c r="O7" i="21"/>
  <c r="O21" i="21"/>
  <c r="O48" i="22"/>
  <c r="E27" i="20"/>
  <c r="N16" i="20"/>
  <c r="N17" i="20"/>
  <c r="N7" i="20"/>
  <c r="N8" i="20"/>
  <c r="F72" i="21"/>
  <c r="N16" i="19"/>
  <c r="N17" i="19"/>
  <c r="N7" i="19"/>
  <c r="N8" i="19"/>
  <c r="E27" i="19"/>
  <c r="L18" i="36"/>
  <c r="C27" i="36"/>
  <c r="K16" i="36"/>
  <c r="K18" i="36" s="1"/>
  <c r="D27" i="36"/>
  <c r="M8" i="36"/>
  <c r="M9" i="36" s="1"/>
  <c r="L8" i="36"/>
  <c r="L9" i="36" s="1"/>
  <c r="K8" i="36"/>
  <c r="K9" i="36" s="1"/>
  <c r="M17" i="36"/>
  <c r="M18" i="36" s="1"/>
  <c r="O24" i="21" l="1"/>
  <c r="Q18" i="36"/>
  <c r="R18" i="36"/>
  <c r="N9" i="20"/>
  <c r="N18" i="19"/>
  <c r="N18" i="20"/>
  <c r="N9" i="19"/>
  <c r="H18" i="19"/>
  <c r="I18" i="19"/>
  <c r="H9" i="19"/>
  <c r="I9" i="19"/>
  <c r="J29" i="28"/>
  <c r="R47" i="30"/>
  <c r="R48" i="30"/>
  <c r="R49" i="30"/>
  <c r="R46" i="30"/>
  <c r="R39" i="30"/>
  <c r="R40" i="30"/>
  <c r="R41" i="30"/>
  <c r="R38" i="30"/>
  <c r="R58" i="28"/>
  <c r="R47" i="28"/>
  <c r="R20" i="28"/>
  <c r="R21" i="28"/>
  <c r="R22" i="28"/>
  <c r="R23" i="28"/>
  <c r="R28" i="28"/>
  <c r="R19" i="28"/>
  <c r="R17" i="28"/>
  <c r="R8" i="28"/>
  <c r="J103" i="12" l="1"/>
  <c r="J104" i="12"/>
  <c r="J105" i="12"/>
  <c r="J106" i="12"/>
  <c r="J107" i="12"/>
  <c r="J108" i="12"/>
  <c r="J109" i="12"/>
  <c r="J110" i="12"/>
  <c r="J111" i="12"/>
  <c r="J115" i="12"/>
  <c r="J116" i="12"/>
  <c r="J117" i="12"/>
  <c r="J118" i="12"/>
  <c r="J119" i="12"/>
  <c r="J120" i="12"/>
  <c r="J121" i="12"/>
  <c r="J122" i="12"/>
  <c r="J123" i="12"/>
  <c r="J124" i="12"/>
  <c r="J125" i="12"/>
  <c r="J126" i="12"/>
  <c r="J127" i="12"/>
  <c r="J128" i="12"/>
  <c r="J129" i="12"/>
  <c r="J130" i="12"/>
  <c r="J131" i="12"/>
  <c r="J132" i="12"/>
  <c r="J133" i="12"/>
  <c r="J134" i="12"/>
  <c r="J135" i="12"/>
  <c r="J136" i="12"/>
  <c r="J137" i="12"/>
  <c r="J138" i="12"/>
  <c r="J139" i="12"/>
  <c r="J140" i="12"/>
  <c r="J141" i="12"/>
  <c r="E94" i="12"/>
  <c r="I47" i="12"/>
  <c r="J47" i="12"/>
  <c r="I48" i="12"/>
  <c r="J48" i="12"/>
  <c r="I46" i="12"/>
  <c r="J46" i="12"/>
  <c r="I31" i="21"/>
  <c r="R36" i="21" s="1"/>
  <c r="I7" i="21"/>
  <c r="J7" i="21"/>
  <c r="R22" i="21" l="1"/>
  <c r="R23" i="21"/>
  <c r="S8" i="21"/>
  <c r="S9" i="21"/>
  <c r="S13" i="21"/>
  <c r="S17" i="21"/>
  <c r="S10" i="21"/>
  <c r="S14" i="21"/>
  <c r="S18" i="21"/>
  <c r="S20" i="21"/>
  <c r="S16" i="21"/>
  <c r="S11" i="21"/>
  <c r="S15" i="21"/>
  <c r="S19" i="21"/>
  <c r="S12" i="21"/>
  <c r="R8" i="21"/>
  <c r="R9" i="21"/>
  <c r="R13" i="21"/>
  <c r="R17" i="21"/>
  <c r="R14" i="21"/>
  <c r="R18" i="21"/>
  <c r="R10" i="21"/>
  <c r="R12" i="21"/>
  <c r="R11" i="21"/>
  <c r="R15" i="21"/>
  <c r="R19" i="21"/>
  <c r="R20" i="21"/>
  <c r="R16" i="21"/>
  <c r="R70" i="28"/>
  <c r="R78" i="28"/>
  <c r="R77" i="28"/>
  <c r="R72" i="28"/>
  <c r="R75" i="28"/>
  <c r="R71" i="28"/>
  <c r="R74" i="28"/>
  <c r="R76" i="28"/>
  <c r="R73" i="28"/>
  <c r="I144" i="12"/>
  <c r="I143" i="12"/>
  <c r="I142" i="12"/>
  <c r="R69" i="28"/>
  <c r="R43" i="21"/>
  <c r="R35" i="21"/>
  <c r="R28" i="33"/>
  <c r="R36" i="33"/>
  <c r="R46" i="28"/>
  <c r="R42" i="21"/>
  <c r="R34" i="21"/>
  <c r="R41" i="21"/>
  <c r="R33" i="21"/>
  <c r="R40" i="21"/>
  <c r="R39" i="21"/>
  <c r="R38" i="21"/>
  <c r="R32" i="21"/>
  <c r="R37" i="21"/>
  <c r="R44" i="21"/>
  <c r="I24" i="21"/>
  <c r="R45" i="30"/>
  <c r="I7" i="23"/>
  <c r="I25" i="20"/>
  <c r="I26" i="20"/>
  <c r="I25" i="19"/>
  <c r="I26" i="19"/>
  <c r="H18" i="20"/>
  <c r="I55" i="23" l="1"/>
  <c r="H27" i="20"/>
  <c r="R53" i="33"/>
  <c r="R43" i="33"/>
  <c r="R24" i="21"/>
  <c r="Q7" i="20"/>
  <c r="R27" i="33"/>
  <c r="R54" i="30"/>
  <c r="R68" i="28"/>
  <c r="R47" i="23"/>
  <c r="R46" i="23"/>
  <c r="R33" i="23"/>
  <c r="R41" i="23"/>
  <c r="R34" i="23"/>
  <c r="R42" i="23"/>
  <c r="R35" i="23"/>
  <c r="R43" i="23"/>
  <c r="R36" i="23"/>
  <c r="R44" i="23"/>
  <c r="R37" i="23"/>
  <c r="R32" i="23"/>
  <c r="R38" i="23"/>
  <c r="R40" i="23"/>
  <c r="R39" i="23"/>
  <c r="R16" i="23"/>
  <c r="I24" i="23"/>
  <c r="R9" i="23"/>
  <c r="R17" i="23"/>
  <c r="R10" i="23"/>
  <c r="R18" i="23"/>
  <c r="R11" i="23"/>
  <c r="R19" i="23"/>
  <c r="R12" i="23"/>
  <c r="R20" i="23"/>
  <c r="R13" i="23"/>
  <c r="R8" i="23"/>
  <c r="R15" i="23"/>
  <c r="R14" i="23"/>
  <c r="I48" i="22"/>
  <c r="R45" i="22" s="1"/>
  <c r="R33" i="22"/>
  <c r="R41" i="22"/>
  <c r="R43" i="22"/>
  <c r="R37" i="22"/>
  <c r="R34" i="22"/>
  <c r="R42" i="22"/>
  <c r="R35" i="22"/>
  <c r="R44" i="22"/>
  <c r="R32" i="22"/>
  <c r="R38" i="22"/>
  <c r="R36" i="22"/>
  <c r="R39" i="22"/>
  <c r="R40" i="22"/>
  <c r="R23" i="22"/>
  <c r="R22" i="22"/>
  <c r="R12" i="22"/>
  <c r="R20" i="22"/>
  <c r="R13" i="22"/>
  <c r="R8" i="22"/>
  <c r="R14" i="22"/>
  <c r="R11" i="22"/>
  <c r="R15" i="22"/>
  <c r="I24" i="22"/>
  <c r="R16" i="22"/>
  <c r="R9" i="22"/>
  <c r="R17" i="22"/>
  <c r="R10" i="22"/>
  <c r="R18" i="22"/>
  <c r="R19" i="22"/>
  <c r="R45" i="21"/>
  <c r="Q8" i="20"/>
  <c r="R37" i="30"/>
  <c r="R24" i="30"/>
  <c r="R21" i="23" l="1"/>
  <c r="I72" i="23"/>
  <c r="R7" i="23"/>
  <c r="R24" i="23" s="1"/>
  <c r="R63" i="33"/>
  <c r="Q9" i="20"/>
  <c r="R21" i="22"/>
  <c r="R23" i="30"/>
  <c r="R45" i="23"/>
  <c r="R31" i="23"/>
  <c r="R7" i="22"/>
  <c r="R53" i="30"/>
  <c r="E68" i="28"/>
  <c r="E69" i="28"/>
  <c r="J69" i="28"/>
  <c r="E70" i="28"/>
  <c r="J70" i="28"/>
  <c r="E71" i="28"/>
  <c r="J71" i="28"/>
  <c r="E72" i="28"/>
  <c r="J72" i="28"/>
  <c r="E73" i="28"/>
  <c r="J73" i="28"/>
  <c r="E78" i="28"/>
  <c r="J78" i="28"/>
  <c r="R24" i="22" l="1"/>
  <c r="N77" i="28"/>
  <c r="N75" i="28"/>
  <c r="N76" i="28"/>
  <c r="N74" i="28"/>
  <c r="N72" i="28"/>
  <c r="N73" i="28"/>
  <c r="N71" i="28"/>
  <c r="N78" i="28"/>
  <c r="N70" i="28"/>
  <c r="S75" i="28"/>
  <c r="S70" i="28"/>
  <c r="S73" i="28"/>
  <c r="S78" i="28"/>
  <c r="S72" i="28"/>
  <c r="S74" i="28"/>
  <c r="S76" i="28"/>
  <c r="S77" i="28"/>
  <c r="S71" i="28"/>
  <c r="R48" i="23"/>
  <c r="E79" i="33" l="1"/>
  <c r="E64" i="33"/>
  <c r="D64" i="33"/>
  <c r="C64" i="33"/>
  <c r="E63" i="33"/>
  <c r="N71" i="33" s="1"/>
  <c r="N54" i="33"/>
  <c r="N52" i="33"/>
  <c r="N50" i="33"/>
  <c r="N48" i="33"/>
  <c r="N47" i="33"/>
  <c r="N46" i="33"/>
  <c r="N45" i="33"/>
  <c r="N44" i="33"/>
  <c r="E28" i="33"/>
  <c r="D28" i="33"/>
  <c r="C28" i="33"/>
  <c r="E27" i="33"/>
  <c r="N18" i="33"/>
  <c r="N8" i="33"/>
  <c r="E53" i="30"/>
  <c r="C104" i="12"/>
  <c r="D104" i="12"/>
  <c r="E104" i="12"/>
  <c r="C105" i="12"/>
  <c r="D105" i="12"/>
  <c r="E105" i="12"/>
  <c r="C106" i="12"/>
  <c r="D106" i="12"/>
  <c r="E106" i="12"/>
  <c r="C107" i="12"/>
  <c r="D107" i="12"/>
  <c r="E107" i="12"/>
  <c r="C108" i="12"/>
  <c r="D108" i="12"/>
  <c r="E108" i="12"/>
  <c r="C109" i="12"/>
  <c r="D109" i="12"/>
  <c r="E109" i="12"/>
  <c r="C110" i="12"/>
  <c r="D110" i="12"/>
  <c r="E110" i="12"/>
  <c r="C111" i="12"/>
  <c r="D111" i="12"/>
  <c r="E111" i="12"/>
  <c r="C112" i="12"/>
  <c r="D112" i="12"/>
  <c r="E112" i="12"/>
  <c r="C113" i="12"/>
  <c r="D113" i="12"/>
  <c r="E113" i="12"/>
  <c r="C114" i="12"/>
  <c r="D114" i="12"/>
  <c r="E114" i="12"/>
  <c r="C115" i="12"/>
  <c r="D115" i="12"/>
  <c r="E115" i="12"/>
  <c r="C116" i="12"/>
  <c r="D116" i="12"/>
  <c r="E116" i="12"/>
  <c r="C117" i="12"/>
  <c r="D117" i="12"/>
  <c r="E117" i="12"/>
  <c r="C118" i="12"/>
  <c r="D118" i="12"/>
  <c r="E118" i="12"/>
  <c r="C119" i="12"/>
  <c r="D119" i="12"/>
  <c r="E119" i="12"/>
  <c r="C120" i="12"/>
  <c r="D120" i="12"/>
  <c r="E120" i="12"/>
  <c r="C121" i="12"/>
  <c r="D121" i="12"/>
  <c r="E121" i="12"/>
  <c r="C122" i="12"/>
  <c r="D122" i="12"/>
  <c r="E122" i="12"/>
  <c r="C123" i="12"/>
  <c r="D123" i="12"/>
  <c r="E123" i="12"/>
  <c r="C124" i="12"/>
  <c r="D124" i="12"/>
  <c r="E124" i="12"/>
  <c r="C125" i="12"/>
  <c r="D125" i="12"/>
  <c r="E125" i="12"/>
  <c r="C126" i="12"/>
  <c r="D126" i="12"/>
  <c r="E126" i="12"/>
  <c r="C127" i="12"/>
  <c r="D127" i="12"/>
  <c r="E127" i="12"/>
  <c r="C128" i="12"/>
  <c r="D128" i="12"/>
  <c r="E128" i="12"/>
  <c r="C129" i="12"/>
  <c r="D129" i="12"/>
  <c r="E129" i="12"/>
  <c r="C130" i="12"/>
  <c r="D130" i="12"/>
  <c r="E130" i="12"/>
  <c r="C131" i="12"/>
  <c r="D131" i="12"/>
  <c r="E131" i="12"/>
  <c r="C132" i="12"/>
  <c r="D132" i="12"/>
  <c r="E132" i="12"/>
  <c r="C133" i="12"/>
  <c r="D133" i="12"/>
  <c r="E133" i="12"/>
  <c r="C134" i="12"/>
  <c r="D134" i="12"/>
  <c r="E134" i="12"/>
  <c r="C135" i="12"/>
  <c r="D135" i="12"/>
  <c r="E135" i="12"/>
  <c r="C136" i="12"/>
  <c r="D136" i="12"/>
  <c r="E136" i="12"/>
  <c r="C137" i="12"/>
  <c r="D137" i="12"/>
  <c r="E137" i="12"/>
  <c r="C138" i="12"/>
  <c r="D138" i="12"/>
  <c r="E138" i="12"/>
  <c r="C139" i="12"/>
  <c r="D139" i="12"/>
  <c r="E139" i="12"/>
  <c r="C140" i="12"/>
  <c r="D140" i="12"/>
  <c r="E140" i="12"/>
  <c r="C141" i="12"/>
  <c r="D141" i="12"/>
  <c r="E141" i="12"/>
  <c r="D103" i="12"/>
  <c r="E103" i="12"/>
  <c r="D47" i="12"/>
  <c r="E47" i="12"/>
  <c r="D48" i="12"/>
  <c r="E48" i="12"/>
  <c r="C48" i="12"/>
  <c r="C47" i="12"/>
  <c r="D46" i="12"/>
  <c r="D142" i="12" s="1"/>
  <c r="E46" i="12"/>
  <c r="E142" i="12" s="1"/>
  <c r="N59" i="30" l="1"/>
  <c r="N55" i="30"/>
  <c r="N60" i="30"/>
  <c r="N56" i="30"/>
  <c r="N58" i="30"/>
  <c r="N57" i="30"/>
  <c r="N34" i="33"/>
  <c r="N29" i="33"/>
  <c r="N33" i="33"/>
  <c r="N30" i="33"/>
  <c r="N32" i="33"/>
  <c r="N31" i="33"/>
  <c r="N72" i="33"/>
  <c r="N66" i="33"/>
  <c r="N65" i="33"/>
  <c r="N70" i="33"/>
  <c r="N69" i="33"/>
  <c r="N68" i="33"/>
  <c r="N67" i="33"/>
  <c r="M47" i="12"/>
  <c r="S17" i="33"/>
  <c r="N47" i="12"/>
  <c r="N53" i="33"/>
  <c r="N7" i="33"/>
  <c r="S47" i="12"/>
  <c r="S7" i="33"/>
  <c r="N17" i="33"/>
  <c r="N28" i="33"/>
  <c r="C27" i="33"/>
  <c r="L35" i="33" s="1"/>
  <c r="S28" i="33"/>
  <c r="N36" i="33"/>
  <c r="N43" i="33"/>
  <c r="D27" i="33"/>
  <c r="M8" i="33"/>
  <c r="M18" i="33"/>
  <c r="D79" i="33"/>
  <c r="M44" i="33"/>
  <c r="M46" i="33"/>
  <c r="M48" i="33"/>
  <c r="M52" i="33"/>
  <c r="M54" i="33"/>
  <c r="D63" i="33"/>
  <c r="M71" i="33" s="1"/>
  <c r="S53" i="33"/>
  <c r="L8" i="33"/>
  <c r="L18" i="33"/>
  <c r="S36" i="33"/>
  <c r="S43" i="33"/>
  <c r="M45" i="33"/>
  <c r="M47" i="33"/>
  <c r="M50" i="33"/>
  <c r="C79" i="33"/>
  <c r="C63" i="33"/>
  <c r="L71" i="33" s="1"/>
  <c r="L44" i="33"/>
  <c r="L45" i="33"/>
  <c r="L46" i="33"/>
  <c r="L47" i="33"/>
  <c r="L48" i="33"/>
  <c r="L50" i="33"/>
  <c r="L52" i="33"/>
  <c r="L54" i="33"/>
  <c r="N64" i="33"/>
  <c r="L7" i="33" l="1"/>
  <c r="L32" i="33"/>
  <c r="L30" i="33"/>
  <c r="L33" i="33"/>
  <c r="L29" i="33"/>
  <c r="L31" i="33"/>
  <c r="L34" i="33"/>
  <c r="M32" i="33"/>
  <c r="M34" i="33"/>
  <c r="M33" i="33"/>
  <c r="M29" i="33"/>
  <c r="M30" i="33"/>
  <c r="M31" i="33"/>
  <c r="L69" i="33"/>
  <c r="L67" i="33"/>
  <c r="L66" i="33"/>
  <c r="L68" i="33"/>
  <c r="L70" i="33"/>
  <c r="L72" i="33"/>
  <c r="L65" i="33"/>
  <c r="M72" i="33"/>
  <c r="M69" i="33"/>
  <c r="M68" i="33"/>
  <c r="M66" i="33"/>
  <c r="M70" i="33"/>
  <c r="M67" i="33"/>
  <c r="M65" i="33"/>
  <c r="N27" i="33"/>
  <c r="N63" i="33"/>
  <c r="S27" i="33"/>
  <c r="L17" i="33"/>
  <c r="L43" i="33"/>
  <c r="M64" i="33"/>
  <c r="M7" i="33"/>
  <c r="L64" i="33"/>
  <c r="M36" i="33"/>
  <c r="L36" i="33"/>
  <c r="S63" i="33"/>
  <c r="M17" i="33"/>
  <c r="M43" i="33"/>
  <c r="M28" i="33"/>
  <c r="L28" i="33"/>
  <c r="L53" i="33"/>
  <c r="M53" i="33"/>
  <c r="L27" i="33" l="1"/>
  <c r="L63" i="33"/>
  <c r="M27" i="33"/>
  <c r="M63" i="33"/>
  <c r="C9" i="19" l="1"/>
  <c r="D9" i="19"/>
  <c r="B9" i="19"/>
  <c r="K39" i="48" l="1"/>
  <c r="L39" i="48" s="1"/>
  <c r="K40" i="48"/>
  <c r="L40" i="48" s="1"/>
  <c r="K42" i="48"/>
  <c r="L42" i="48" s="1"/>
  <c r="K43" i="48"/>
  <c r="L43" i="48" s="1"/>
  <c r="G42" i="48" l="1"/>
  <c r="G39" i="48"/>
  <c r="J142" i="12" l="1"/>
  <c r="S46" i="22" l="1"/>
  <c r="S47" i="22"/>
  <c r="S47" i="21" l="1"/>
  <c r="S46" i="21"/>
  <c r="E54" i="30"/>
  <c r="D54" i="30"/>
  <c r="C54" i="30"/>
  <c r="N46" i="30"/>
  <c r="D45" i="30"/>
  <c r="C45" i="30"/>
  <c r="N41" i="30"/>
  <c r="D37" i="30"/>
  <c r="C37" i="30"/>
  <c r="J24" i="30"/>
  <c r="E24" i="30"/>
  <c r="D24" i="30"/>
  <c r="C24" i="30"/>
  <c r="D15" i="30"/>
  <c r="C15" i="30"/>
  <c r="D7" i="30"/>
  <c r="C7" i="30"/>
  <c r="D57" i="28"/>
  <c r="C57" i="28"/>
  <c r="D46" i="28"/>
  <c r="C46" i="28"/>
  <c r="D78" i="28"/>
  <c r="C78" i="28"/>
  <c r="D73" i="28"/>
  <c r="C73" i="28"/>
  <c r="D72" i="28"/>
  <c r="C72" i="28"/>
  <c r="D71" i="28"/>
  <c r="C71" i="28"/>
  <c r="D70" i="28"/>
  <c r="C70" i="28"/>
  <c r="D69" i="28"/>
  <c r="C69" i="28"/>
  <c r="D18" i="28"/>
  <c r="D7" i="28"/>
  <c r="C18" i="28"/>
  <c r="C7" i="28"/>
  <c r="C30" i="28"/>
  <c r="C46" i="12"/>
  <c r="M22" i="30" l="1"/>
  <c r="M21" i="30"/>
  <c r="M20" i="30"/>
  <c r="L48" i="28"/>
  <c r="L49" i="28"/>
  <c r="L50" i="28"/>
  <c r="L51" i="28"/>
  <c r="L52" i="28"/>
  <c r="L53" i="28"/>
  <c r="L54" i="28"/>
  <c r="L55" i="28"/>
  <c r="L56" i="28"/>
  <c r="M50" i="30"/>
  <c r="M51" i="30"/>
  <c r="M52" i="30"/>
  <c r="L11" i="28"/>
  <c r="L12" i="28"/>
  <c r="L13" i="28"/>
  <c r="L14" i="28"/>
  <c r="L15" i="28"/>
  <c r="L16" i="28"/>
  <c r="L9" i="28"/>
  <c r="L10" i="28"/>
  <c r="M10" i="28"/>
  <c r="M11" i="28"/>
  <c r="M12" i="28"/>
  <c r="M9" i="28"/>
  <c r="M13" i="28"/>
  <c r="M14" i="28"/>
  <c r="M15" i="28"/>
  <c r="M16" i="28"/>
  <c r="L62" i="28"/>
  <c r="L67" i="28"/>
  <c r="L59" i="28"/>
  <c r="L64" i="28"/>
  <c r="L63" i="28"/>
  <c r="L60" i="28"/>
  <c r="L66" i="28"/>
  <c r="L61" i="28"/>
  <c r="L65" i="28"/>
  <c r="M59" i="28"/>
  <c r="M60" i="28"/>
  <c r="M61" i="28"/>
  <c r="M62" i="28"/>
  <c r="M63" i="28"/>
  <c r="M64" i="28"/>
  <c r="M65" i="28"/>
  <c r="M66" i="28"/>
  <c r="M67" i="28"/>
  <c r="L21" i="28"/>
  <c r="L24" i="28"/>
  <c r="L25" i="28"/>
  <c r="L26" i="28"/>
  <c r="L27" i="28"/>
  <c r="L42" i="30"/>
  <c r="L43" i="30"/>
  <c r="L44" i="30"/>
  <c r="M48" i="28"/>
  <c r="M49" i="28"/>
  <c r="M50" i="28"/>
  <c r="M51" i="28"/>
  <c r="M52" i="28"/>
  <c r="M53" i="28"/>
  <c r="M54" i="28"/>
  <c r="M55" i="28"/>
  <c r="M56" i="28"/>
  <c r="M20" i="28"/>
  <c r="M26" i="28"/>
  <c r="M24" i="28"/>
  <c r="M25" i="28"/>
  <c r="M27" i="28"/>
  <c r="M42" i="30"/>
  <c r="M43" i="30"/>
  <c r="M44" i="30"/>
  <c r="L50" i="30"/>
  <c r="L51" i="30"/>
  <c r="L52" i="30"/>
  <c r="L20" i="30"/>
  <c r="L21" i="30"/>
  <c r="C142" i="12"/>
  <c r="L47" i="12"/>
  <c r="S47" i="30"/>
  <c r="D53" i="30"/>
  <c r="D23" i="30"/>
  <c r="M9" i="30"/>
  <c r="M10" i="30"/>
  <c r="M14" i="30"/>
  <c r="N49" i="30"/>
  <c r="M48" i="30"/>
  <c r="M40" i="30"/>
  <c r="N38" i="30"/>
  <c r="M39" i="30"/>
  <c r="M17" i="30"/>
  <c r="M19" i="30"/>
  <c r="N14" i="30"/>
  <c r="L8" i="30"/>
  <c r="N8" i="30"/>
  <c r="L11" i="30"/>
  <c r="N11" i="30"/>
  <c r="L19" i="30"/>
  <c r="L17" i="30"/>
  <c r="N19" i="30"/>
  <c r="N17" i="30"/>
  <c r="L16" i="30"/>
  <c r="N18" i="30"/>
  <c r="L22" i="30"/>
  <c r="C23" i="30"/>
  <c r="M8" i="30"/>
  <c r="L9" i="30"/>
  <c r="N9" i="30"/>
  <c r="L10" i="30"/>
  <c r="N10" i="30"/>
  <c r="M11" i="30"/>
  <c r="L14" i="30"/>
  <c r="N16" i="30"/>
  <c r="L18" i="30"/>
  <c r="N22" i="30"/>
  <c r="E23" i="30"/>
  <c r="C67" i="30"/>
  <c r="C53" i="30"/>
  <c r="L40" i="30"/>
  <c r="L39" i="30"/>
  <c r="E67" i="30"/>
  <c r="N37" i="30"/>
  <c r="N40" i="30"/>
  <c r="N39" i="30"/>
  <c r="S40" i="30"/>
  <c r="S39" i="30"/>
  <c r="S37" i="30"/>
  <c r="L38" i="30"/>
  <c r="S38" i="30"/>
  <c r="L41" i="30"/>
  <c r="S41" i="30"/>
  <c r="L48" i="30"/>
  <c r="L49" i="30"/>
  <c r="N48" i="30"/>
  <c r="N47" i="30"/>
  <c r="S48" i="30"/>
  <c r="S49" i="30"/>
  <c r="L46" i="30"/>
  <c r="S46" i="30"/>
  <c r="L47" i="30"/>
  <c r="D67" i="30"/>
  <c r="M16" i="30"/>
  <c r="M18" i="30"/>
  <c r="M38" i="30"/>
  <c r="M41" i="30"/>
  <c r="M49" i="30"/>
  <c r="M47" i="30"/>
  <c r="M46" i="30"/>
  <c r="N47" i="28"/>
  <c r="C68" i="28"/>
  <c r="L58" i="28"/>
  <c r="C85" i="28"/>
  <c r="D85" i="28"/>
  <c r="S47" i="28"/>
  <c r="E85" i="28"/>
  <c r="L47" i="28"/>
  <c r="N58" i="28"/>
  <c r="S58" i="28"/>
  <c r="M47" i="28"/>
  <c r="M58" i="28"/>
  <c r="D68" i="28"/>
  <c r="C29" i="28"/>
  <c r="S8" i="28"/>
  <c r="M19" i="28"/>
  <c r="S28" i="28"/>
  <c r="N28" i="28"/>
  <c r="L28" i="28"/>
  <c r="M23" i="28"/>
  <c r="S22" i="28"/>
  <c r="N22" i="28"/>
  <c r="L22" i="28"/>
  <c r="M21" i="28"/>
  <c r="S20" i="28"/>
  <c r="N20" i="28"/>
  <c r="L20" i="28"/>
  <c r="L17" i="28"/>
  <c r="N8" i="28"/>
  <c r="L19" i="28"/>
  <c r="N19" i="28"/>
  <c r="S19" i="28"/>
  <c r="M28" i="28"/>
  <c r="S23" i="28"/>
  <c r="N23" i="28"/>
  <c r="L23" i="28"/>
  <c r="M22" i="28"/>
  <c r="S21" i="28"/>
  <c r="N21" i="28"/>
  <c r="D29" i="28"/>
  <c r="E29" i="28"/>
  <c r="L8" i="28"/>
  <c r="M8" i="28"/>
  <c r="S17" i="28"/>
  <c r="N17" i="28"/>
  <c r="M17" i="28"/>
  <c r="L71" i="28" l="1"/>
  <c r="M75" i="28"/>
  <c r="M77" i="28"/>
  <c r="M76" i="28"/>
  <c r="M74" i="28"/>
  <c r="M24" i="30"/>
  <c r="M29" i="30"/>
  <c r="M30" i="30"/>
  <c r="M26" i="30"/>
  <c r="M25" i="30"/>
  <c r="M28" i="30"/>
  <c r="M27" i="30"/>
  <c r="L78" i="28"/>
  <c r="L73" i="28"/>
  <c r="M78" i="28"/>
  <c r="L7" i="30"/>
  <c r="L30" i="30"/>
  <c r="L29" i="30"/>
  <c r="L28" i="30"/>
  <c r="M60" i="30"/>
  <c r="M58" i="30"/>
  <c r="M57" i="30"/>
  <c r="M59" i="30"/>
  <c r="M55" i="30"/>
  <c r="M56" i="30"/>
  <c r="L70" i="28"/>
  <c r="M72" i="28"/>
  <c r="N38" i="28"/>
  <c r="N33" i="28"/>
  <c r="N32" i="28"/>
  <c r="N34" i="28"/>
  <c r="N35" i="28"/>
  <c r="N36" i="28"/>
  <c r="N37" i="28"/>
  <c r="N31" i="28"/>
  <c r="L76" i="28"/>
  <c r="L74" i="28"/>
  <c r="L77" i="28"/>
  <c r="L75" i="28"/>
  <c r="L55" i="30"/>
  <c r="L60" i="30"/>
  <c r="L59" i="30"/>
  <c r="L56" i="30"/>
  <c r="L58" i="30"/>
  <c r="L57" i="30"/>
  <c r="M70" i="28"/>
  <c r="M39" i="28"/>
  <c r="M33" i="28"/>
  <c r="M36" i="28"/>
  <c r="M31" i="28"/>
  <c r="M38" i="28"/>
  <c r="M35" i="28"/>
  <c r="M32" i="28"/>
  <c r="M34" i="28"/>
  <c r="M37" i="28"/>
  <c r="L72" i="28"/>
  <c r="M71" i="28"/>
  <c r="N28" i="30"/>
  <c r="N27" i="30"/>
  <c r="N26" i="30"/>
  <c r="N30" i="30"/>
  <c r="N29" i="30"/>
  <c r="N25" i="30"/>
  <c r="M73" i="28"/>
  <c r="L36" i="28"/>
  <c r="L31" i="28"/>
  <c r="L32" i="28"/>
  <c r="L38" i="28"/>
  <c r="L37" i="28"/>
  <c r="L35" i="28"/>
  <c r="L34" i="28"/>
  <c r="L33" i="28"/>
  <c r="N39" i="28"/>
  <c r="M7" i="30"/>
  <c r="L27" i="30"/>
  <c r="L26" i="30"/>
  <c r="M7" i="28"/>
  <c r="L69" i="28"/>
  <c r="N24" i="30"/>
  <c r="N57" i="28"/>
  <c r="L45" i="30"/>
  <c r="L39" i="28"/>
  <c r="N46" i="28"/>
  <c r="L57" i="28"/>
  <c r="L37" i="30"/>
  <c r="L24" i="30"/>
  <c r="M37" i="30"/>
  <c r="N45" i="30"/>
  <c r="N53" i="30" s="1"/>
  <c r="M15" i="30"/>
  <c r="M54" i="30"/>
  <c r="M45" i="30"/>
  <c r="L25" i="30"/>
  <c r="N7" i="30"/>
  <c r="N15" i="30"/>
  <c r="L15" i="30"/>
  <c r="S54" i="30"/>
  <c r="N54" i="30"/>
  <c r="L54" i="30"/>
  <c r="S45" i="30"/>
  <c r="S24" i="30"/>
  <c r="L30" i="28"/>
  <c r="N69" i="28"/>
  <c r="L46" i="28"/>
  <c r="M46" i="28"/>
  <c r="S46" i="28"/>
  <c r="M69" i="28"/>
  <c r="S69" i="28"/>
  <c r="S57" i="28"/>
  <c r="M57" i="28"/>
  <c r="L7" i="28"/>
  <c r="L18" i="28"/>
  <c r="N7" i="28"/>
  <c r="S18" i="28"/>
  <c r="S7" i="28"/>
  <c r="N30" i="28"/>
  <c r="N18" i="28"/>
  <c r="M18" i="28"/>
  <c r="M30" i="28"/>
  <c r="U3" i="22"/>
  <c r="U3" i="21"/>
  <c r="U27" i="21" s="1"/>
  <c r="T3" i="20"/>
  <c r="T12" i="20" s="1"/>
  <c r="K21" i="20" s="1"/>
  <c r="I27" i="19"/>
  <c r="K21" i="19"/>
  <c r="T12" i="19"/>
  <c r="M23" i="30" l="1"/>
  <c r="L23" i="30"/>
  <c r="M53" i="30"/>
  <c r="L68" i="28"/>
  <c r="M29" i="28"/>
  <c r="L53" i="30"/>
  <c r="N68" i="28"/>
  <c r="L29" i="28"/>
  <c r="M68" i="28"/>
  <c r="U3" i="23"/>
  <c r="U3" i="33" s="1"/>
  <c r="L51" i="21"/>
  <c r="U27" i="22"/>
  <c r="L51" i="22" s="1"/>
  <c r="N23" i="30"/>
  <c r="S23" i="30"/>
  <c r="S53" i="30"/>
  <c r="S68" i="28"/>
  <c r="N29" i="28"/>
  <c r="U39" i="33" l="1"/>
  <c r="L75" i="33"/>
  <c r="U3" i="28"/>
  <c r="U3" i="12"/>
  <c r="U3" i="30"/>
  <c r="U27" i="23"/>
  <c r="L51" i="23"/>
  <c r="C103" i="12"/>
  <c r="U42" i="28" l="1"/>
  <c r="L81" i="28"/>
  <c r="U33" i="30"/>
  <c r="L63" i="30"/>
  <c r="L99" i="12"/>
  <c r="U51" i="12"/>
  <c r="J95" i="12"/>
  <c r="J143" i="12" s="1"/>
  <c r="J96" i="12"/>
  <c r="J144" i="12" s="1"/>
  <c r="S55" i="12"/>
  <c r="S56" i="12"/>
  <c r="S57" i="12"/>
  <c r="S58" i="12"/>
  <c r="S59" i="12"/>
  <c r="S60" i="12"/>
  <c r="S61" i="12"/>
  <c r="S62" i="12"/>
  <c r="S63" i="12"/>
  <c r="S64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7" i="12"/>
  <c r="S8" i="12"/>
  <c r="S9" i="12"/>
  <c r="S10" i="12"/>
  <c r="S11" i="12"/>
  <c r="S12" i="12"/>
  <c r="S13" i="12"/>
  <c r="S14" i="12"/>
  <c r="S15" i="12"/>
  <c r="S16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95" i="12" l="1"/>
  <c r="S96" i="12"/>
  <c r="S46" i="12"/>
  <c r="S94" i="12"/>
  <c r="S48" i="12"/>
  <c r="E71" i="23" l="1"/>
  <c r="D71" i="23"/>
  <c r="C71" i="23"/>
  <c r="E70" i="23"/>
  <c r="D70" i="23"/>
  <c r="C70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45" i="23"/>
  <c r="D45" i="23"/>
  <c r="C45" i="23"/>
  <c r="J31" i="23"/>
  <c r="E31" i="23"/>
  <c r="D31" i="23"/>
  <c r="C31" i="23"/>
  <c r="E21" i="23"/>
  <c r="D21" i="23"/>
  <c r="C21" i="23"/>
  <c r="J7" i="23"/>
  <c r="E7" i="23"/>
  <c r="D7" i="23"/>
  <c r="C7" i="23"/>
  <c r="E71" i="22"/>
  <c r="D71" i="22"/>
  <c r="C71" i="22"/>
  <c r="E70" i="22"/>
  <c r="D70" i="22"/>
  <c r="C70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45" i="22"/>
  <c r="D45" i="22"/>
  <c r="C45" i="22"/>
  <c r="E31" i="22"/>
  <c r="D31" i="22"/>
  <c r="C31" i="22"/>
  <c r="E21" i="22"/>
  <c r="D21" i="22"/>
  <c r="C21" i="22"/>
  <c r="J7" i="22"/>
  <c r="E7" i="22"/>
  <c r="D7" i="22"/>
  <c r="C7" i="22"/>
  <c r="C56" i="21"/>
  <c r="D56" i="21"/>
  <c r="E56" i="21"/>
  <c r="C57" i="21"/>
  <c r="D57" i="21"/>
  <c r="E57" i="21"/>
  <c r="C58" i="21"/>
  <c r="D58" i="21"/>
  <c r="E58" i="21"/>
  <c r="C59" i="21"/>
  <c r="D59" i="21"/>
  <c r="E59" i="21"/>
  <c r="C60" i="21"/>
  <c r="D60" i="21"/>
  <c r="E60" i="21"/>
  <c r="C61" i="21"/>
  <c r="D61" i="21"/>
  <c r="E61" i="21"/>
  <c r="C62" i="21"/>
  <c r="D62" i="21"/>
  <c r="E62" i="21"/>
  <c r="C63" i="21"/>
  <c r="D63" i="21"/>
  <c r="E63" i="21"/>
  <c r="C64" i="21"/>
  <c r="D64" i="21"/>
  <c r="E64" i="21"/>
  <c r="C65" i="21"/>
  <c r="D65" i="21"/>
  <c r="E65" i="21"/>
  <c r="C66" i="21"/>
  <c r="D66" i="21"/>
  <c r="E66" i="21"/>
  <c r="C67" i="21"/>
  <c r="D67" i="21"/>
  <c r="E67" i="21"/>
  <c r="C68" i="21"/>
  <c r="D68" i="21"/>
  <c r="E68" i="21"/>
  <c r="C70" i="21"/>
  <c r="D70" i="21"/>
  <c r="E70" i="21"/>
  <c r="C71" i="21"/>
  <c r="D71" i="21"/>
  <c r="E71" i="21"/>
  <c r="E45" i="21"/>
  <c r="D45" i="21"/>
  <c r="C45" i="21"/>
  <c r="J31" i="21"/>
  <c r="S45" i="21" s="1"/>
  <c r="E31" i="21"/>
  <c r="D31" i="21"/>
  <c r="C31" i="21"/>
  <c r="E7" i="21"/>
  <c r="D7" i="21"/>
  <c r="C7" i="21"/>
  <c r="E21" i="21"/>
  <c r="D21" i="21"/>
  <c r="C21" i="21"/>
  <c r="I18" i="20"/>
  <c r="I9" i="20"/>
  <c r="D9" i="20"/>
  <c r="M7" i="20" s="1"/>
  <c r="C9" i="20"/>
  <c r="L8" i="20" s="1"/>
  <c r="B9" i="20"/>
  <c r="K7" i="20" s="1"/>
  <c r="A23" i="20"/>
  <c r="A14" i="20"/>
  <c r="D26" i="20"/>
  <c r="C26" i="20"/>
  <c r="B26" i="20"/>
  <c r="D25" i="20"/>
  <c r="C25" i="20"/>
  <c r="B25" i="20"/>
  <c r="D18" i="20"/>
  <c r="C18" i="20"/>
  <c r="B18" i="20"/>
  <c r="K17" i="20" s="1"/>
  <c r="J55" i="23" l="1"/>
  <c r="L55" i="23" s="1"/>
  <c r="K45" i="48" s="1"/>
  <c r="L45" i="48" s="1"/>
  <c r="S23" i="21"/>
  <c r="S22" i="21"/>
  <c r="R8" i="20"/>
  <c r="R7" i="20"/>
  <c r="I27" i="20"/>
  <c r="C27" i="20"/>
  <c r="M8" i="20"/>
  <c r="M9" i="20" s="1"/>
  <c r="K8" i="20"/>
  <c r="K9" i="20" s="1"/>
  <c r="N23" i="21"/>
  <c r="N22" i="21"/>
  <c r="N37" i="21"/>
  <c r="N40" i="21"/>
  <c r="N32" i="21"/>
  <c r="N35" i="21"/>
  <c r="N43" i="21"/>
  <c r="N33" i="21"/>
  <c r="N34" i="21"/>
  <c r="N38" i="21"/>
  <c r="N44" i="21"/>
  <c r="N41" i="21"/>
  <c r="N39" i="21"/>
  <c r="N42" i="21"/>
  <c r="N36" i="21"/>
  <c r="N22" i="22"/>
  <c r="N23" i="22"/>
  <c r="N46" i="22"/>
  <c r="N47" i="22"/>
  <c r="M23" i="21"/>
  <c r="M22" i="21"/>
  <c r="C55" i="21"/>
  <c r="L14" i="21"/>
  <c r="L10" i="21"/>
  <c r="L18" i="21"/>
  <c r="L13" i="21"/>
  <c r="L9" i="21"/>
  <c r="L17" i="21"/>
  <c r="L19" i="21"/>
  <c r="L12" i="21"/>
  <c r="L20" i="21"/>
  <c r="L16" i="21"/>
  <c r="L15" i="21"/>
  <c r="L8" i="21"/>
  <c r="L11" i="21"/>
  <c r="C48" i="21"/>
  <c r="L47" i="21"/>
  <c r="L46" i="21"/>
  <c r="L10" i="22"/>
  <c r="L18" i="22"/>
  <c r="L13" i="22"/>
  <c r="L15" i="22"/>
  <c r="L16" i="22"/>
  <c r="L12" i="22"/>
  <c r="L11" i="22"/>
  <c r="L19" i="22"/>
  <c r="L8" i="22"/>
  <c r="L14" i="22"/>
  <c r="L20" i="22"/>
  <c r="L9" i="22"/>
  <c r="L17" i="22"/>
  <c r="L33" i="22"/>
  <c r="L41" i="22"/>
  <c r="L36" i="22"/>
  <c r="L44" i="22"/>
  <c r="L38" i="22"/>
  <c r="L39" i="22"/>
  <c r="L34" i="22"/>
  <c r="L42" i="22"/>
  <c r="L37" i="22"/>
  <c r="L35" i="22"/>
  <c r="L43" i="22"/>
  <c r="L40" i="22"/>
  <c r="L32" i="22"/>
  <c r="M46" i="22"/>
  <c r="M47" i="22"/>
  <c r="M47" i="21"/>
  <c r="M46" i="21"/>
  <c r="D24" i="22"/>
  <c r="M7" i="22" s="1"/>
  <c r="M15" i="22"/>
  <c r="M10" i="22"/>
  <c r="M18" i="22"/>
  <c r="M17" i="22"/>
  <c r="M13" i="22"/>
  <c r="M8" i="22"/>
  <c r="M12" i="22"/>
  <c r="M16" i="22"/>
  <c r="M9" i="22"/>
  <c r="M11" i="22"/>
  <c r="M19" i="22"/>
  <c r="M20" i="22"/>
  <c r="M14" i="22"/>
  <c r="M38" i="22"/>
  <c r="M35" i="22"/>
  <c r="M33" i="22"/>
  <c r="M41" i="22"/>
  <c r="M36" i="22"/>
  <c r="M44" i="22"/>
  <c r="M39" i="22"/>
  <c r="M40" i="22"/>
  <c r="M34" i="22"/>
  <c r="M42" i="22"/>
  <c r="M43" i="22"/>
  <c r="M37" i="22"/>
  <c r="M32" i="22"/>
  <c r="M40" i="21"/>
  <c r="M36" i="21"/>
  <c r="M37" i="21"/>
  <c r="M35" i="21"/>
  <c r="M43" i="21"/>
  <c r="M38" i="21"/>
  <c r="M33" i="21"/>
  <c r="M41" i="21"/>
  <c r="M44" i="21"/>
  <c r="M42" i="21"/>
  <c r="M32" i="21"/>
  <c r="M39" i="21"/>
  <c r="M34" i="21"/>
  <c r="M11" i="21"/>
  <c r="M19" i="21"/>
  <c r="M14" i="21"/>
  <c r="M10" i="21"/>
  <c r="M9" i="21"/>
  <c r="M17" i="21"/>
  <c r="M16" i="21"/>
  <c r="M12" i="21"/>
  <c r="M20" i="21"/>
  <c r="M8" i="21"/>
  <c r="M15" i="21"/>
  <c r="M18" i="21"/>
  <c r="M13" i="21"/>
  <c r="N16" i="21"/>
  <c r="N19" i="21"/>
  <c r="N18" i="21"/>
  <c r="N13" i="21"/>
  <c r="N11" i="21"/>
  <c r="N12" i="21"/>
  <c r="N14" i="21"/>
  <c r="N8" i="21"/>
  <c r="N9" i="21"/>
  <c r="N17" i="21"/>
  <c r="N20" i="21"/>
  <c r="N10" i="21"/>
  <c r="N15" i="21"/>
  <c r="N46" i="21"/>
  <c r="N47" i="21"/>
  <c r="N12" i="22"/>
  <c r="N20" i="22"/>
  <c r="N9" i="22"/>
  <c r="N15" i="22"/>
  <c r="N8" i="22"/>
  <c r="N10" i="22"/>
  <c r="N18" i="22"/>
  <c r="N13" i="22"/>
  <c r="N17" i="22"/>
  <c r="N16" i="22"/>
  <c r="N14" i="22"/>
  <c r="N11" i="22"/>
  <c r="N19" i="22"/>
  <c r="N35" i="22"/>
  <c r="N43" i="22"/>
  <c r="N38" i="22"/>
  <c r="N33" i="22"/>
  <c r="N41" i="22"/>
  <c r="N37" i="22"/>
  <c r="N40" i="22"/>
  <c r="N36" i="22"/>
  <c r="N44" i="22"/>
  <c r="N39" i="22"/>
  <c r="N32" i="22"/>
  <c r="N34" i="22"/>
  <c r="N42" i="22"/>
  <c r="M23" i="22"/>
  <c r="M22" i="22"/>
  <c r="S39" i="21"/>
  <c r="S34" i="21"/>
  <c r="S42" i="21"/>
  <c r="S37" i="21"/>
  <c r="S44" i="21"/>
  <c r="S40" i="21"/>
  <c r="S35" i="21"/>
  <c r="S43" i="21"/>
  <c r="S32" i="21"/>
  <c r="S38" i="21"/>
  <c r="S36" i="21"/>
  <c r="S33" i="21"/>
  <c r="S41" i="21"/>
  <c r="C24" i="21"/>
  <c r="L21" i="21" s="1"/>
  <c r="L23" i="21"/>
  <c r="L22" i="21"/>
  <c r="L35" i="21"/>
  <c r="L43" i="21"/>
  <c r="L32" i="21"/>
  <c r="L38" i="21"/>
  <c r="L39" i="21"/>
  <c r="L40" i="21"/>
  <c r="L33" i="21"/>
  <c r="L41" i="21"/>
  <c r="L37" i="21"/>
  <c r="L36" i="21"/>
  <c r="L44" i="21"/>
  <c r="L34" i="21"/>
  <c r="L42" i="21"/>
  <c r="L23" i="22"/>
  <c r="L22" i="22"/>
  <c r="L47" i="22"/>
  <c r="L46" i="22"/>
  <c r="C24" i="23"/>
  <c r="L22" i="23" s="1"/>
  <c r="L9" i="23"/>
  <c r="L10" i="23"/>
  <c r="L11" i="23"/>
  <c r="L12" i="23"/>
  <c r="L13" i="23"/>
  <c r="L14" i="23"/>
  <c r="L15" i="23"/>
  <c r="L16" i="23"/>
  <c r="L17" i="23"/>
  <c r="L18" i="23"/>
  <c r="L19" i="23"/>
  <c r="L20" i="23"/>
  <c r="L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8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32" i="23"/>
  <c r="N33" i="23"/>
  <c r="N34" i="23"/>
  <c r="N35" i="23"/>
  <c r="N36" i="23"/>
  <c r="N37" i="23"/>
  <c r="N38" i="23"/>
  <c r="N39" i="23"/>
  <c r="N40" i="23"/>
  <c r="N41" i="23"/>
  <c r="N42" i="23"/>
  <c r="N43" i="23"/>
  <c r="N44" i="23"/>
  <c r="N32" i="23"/>
  <c r="L47" i="23"/>
  <c r="L46" i="23"/>
  <c r="N46" i="23"/>
  <c r="N4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S8" i="23"/>
  <c r="S9" i="23"/>
  <c r="S10" i="23"/>
  <c r="S11" i="23"/>
  <c r="S12" i="23"/>
  <c r="S13" i="23"/>
  <c r="S14" i="23"/>
  <c r="S15" i="23"/>
  <c r="S16" i="23"/>
  <c r="S17" i="23"/>
  <c r="S18" i="23"/>
  <c r="S19" i="23"/>
  <c r="S20" i="23"/>
  <c r="M32" i="23"/>
  <c r="M33" i="23"/>
  <c r="M34" i="23"/>
  <c r="M35" i="23"/>
  <c r="M36" i="23"/>
  <c r="M37" i="23"/>
  <c r="M38" i="23"/>
  <c r="M39" i="23"/>
  <c r="M40" i="23"/>
  <c r="M41" i="23"/>
  <c r="M42" i="23"/>
  <c r="M43" i="23"/>
  <c r="M44" i="23"/>
  <c r="S32" i="23"/>
  <c r="S33" i="23"/>
  <c r="S34" i="23"/>
  <c r="S35" i="23"/>
  <c r="S36" i="23"/>
  <c r="S37" i="23"/>
  <c r="S38" i="23"/>
  <c r="S39" i="23"/>
  <c r="S40" i="23"/>
  <c r="S41" i="23"/>
  <c r="S42" i="23"/>
  <c r="S43" i="23"/>
  <c r="S44" i="23"/>
  <c r="M47" i="23"/>
  <c r="M46" i="23"/>
  <c r="S46" i="23"/>
  <c r="S47" i="23"/>
  <c r="S32" i="22"/>
  <c r="S33" i="22"/>
  <c r="S34" i="22"/>
  <c r="S35" i="22"/>
  <c r="S36" i="22"/>
  <c r="S37" i="22"/>
  <c r="S38" i="22"/>
  <c r="S39" i="22"/>
  <c r="S40" i="22"/>
  <c r="S41" i="22"/>
  <c r="S42" i="22"/>
  <c r="S43" i="22"/>
  <c r="S44" i="22"/>
  <c r="S8" i="22"/>
  <c r="S9" i="22"/>
  <c r="S10" i="22"/>
  <c r="S11" i="22"/>
  <c r="S12" i="22"/>
  <c r="S13" i="22"/>
  <c r="S14" i="22"/>
  <c r="S15" i="22"/>
  <c r="S16" i="22"/>
  <c r="S17" i="22"/>
  <c r="S18" i="22"/>
  <c r="S19" i="22"/>
  <c r="S20" i="22"/>
  <c r="S22" i="22"/>
  <c r="S23" i="22"/>
  <c r="E24" i="23"/>
  <c r="N22" i="23" s="1"/>
  <c r="E48" i="21"/>
  <c r="E24" i="21"/>
  <c r="M17" i="20"/>
  <c r="D24" i="23"/>
  <c r="M23" i="23" s="1"/>
  <c r="J24" i="23"/>
  <c r="S22" i="23" s="1"/>
  <c r="D48" i="21"/>
  <c r="M16" i="20"/>
  <c r="D69" i="21"/>
  <c r="K16" i="20"/>
  <c r="K18" i="20" s="1"/>
  <c r="D55" i="21"/>
  <c r="E55" i="21"/>
  <c r="E69" i="21"/>
  <c r="C69" i="21"/>
  <c r="C55" i="23"/>
  <c r="E55" i="23"/>
  <c r="D55" i="23"/>
  <c r="D69" i="23"/>
  <c r="C48" i="23"/>
  <c r="E48" i="23"/>
  <c r="J48" i="23"/>
  <c r="J72" i="23" s="1"/>
  <c r="L72" i="23" s="1"/>
  <c r="G45" i="48" s="1"/>
  <c r="C69" i="23"/>
  <c r="E69" i="23"/>
  <c r="D48" i="23"/>
  <c r="C55" i="22"/>
  <c r="C24" i="22"/>
  <c r="L7" i="22" s="1"/>
  <c r="E55" i="22"/>
  <c r="E24" i="22"/>
  <c r="J24" i="22"/>
  <c r="S7" i="22" s="1"/>
  <c r="C48" i="22"/>
  <c r="L45" i="22" s="1"/>
  <c r="J48" i="22"/>
  <c r="C69" i="22"/>
  <c r="D55" i="22"/>
  <c r="D48" i="22"/>
  <c r="M31" i="22" s="1"/>
  <c r="D69" i="22"/>
  <c r="E48" i="22"/>
  <c r="E69" i="22"/>
  <c r="D24" i="21"/>
  <c r="J24" i="21"/>
  <c r="L16" i="20"/>
  <c r="L17" i="20"/>
  <c r="L7" i="20"/>
  <c r="L9" i="20" s="1"/>
  <c r="B27" i="20"/>
  <c r="D27" i="20"/>
  <c r="L21" i="23" l="1"/>
  <c r="L7" i="23"/>
  <c r="L24" i="23" s="1"/>
  <c r="S21" i="21"/>
  <c r="S7" i="21"/>
  <c r="L23" i="23"/>
  <c r="M21" i="22"/>
  <c r="M24" i="22" s="1"/>
  <c r="M21" i="23"/>
  <c r="R9" i="20"/>
  <c r="E72" i="21"/>
  <c r="N21" i="23"/>
  <c r="N23" i="23"/>
  <c r="N7" i="23"/>
  <c r="N7" i="21"/>
  <c r="L7" i="21"/>
  <c r="L24" i="21" s="1"/>
  <c r="M7" i="23"/>
  <c r="M22" i="23"/>
  <c r="N21" i="21"/>
  <c r="C72" i="21"/>
  <c r="S21" i="23"/>
  <c r="M40" i="48" s="1"/>
  <c r="S23" i="23"/>
  <c r="S7" i="23"/>
  <c r="M39" i="48" s="1"/>
  <c r="S31" i="21"/>
  <c r="S48" i="21" s="1"/>
  <c r="N21" i="22"/>
  <c r="M18" i="20"/>
  <c r="S21" i="22"/>
  <c r="L21" i="22"/>
  <c r="L24" i="22" s="1"/>
  <c r="N7" i="22"/>
  <c r="L18" i="20"/>
  <c r="D72" i="21"/>
  <c r="C72" i="23"/>
  <c r="S31" i="23"/>
  <c r="M42" i="48" s="1"/>
  <c r="L31" i="23"/>
  <c r="S45" i="23"/>
  <c r="M43" i="48" s="1"/>
  <c r="L45" i="23"/>
  <c r="D72" i="23"/>
  <c r="M31" i="23"/>
  <c r="E72" i="23"/>
  <c r="M45" i="23"/>
  <c r="N31" i="23"/>
  <c r="N45" i="23"/>
  <c r="E72" i="22"/>
  <c r="N31" i="22"/>
  <c r="D72" i="22"/>
  <c r="M45" i="22"/>
  <c r="M48" i="22" s="1"/>
  <c r="S31" i="22"/>
  <c r="S45" i="22"/>
  <c r="C72" i="22"/>
  <c r="L31" i="22"/>
  <c r="L48" i="22" s="1"/>
  <c r="N45" i="22"/>
  <c r="M21" i="21"/>
  <c r="M7" i="21"/>
  <c r="M31" i="21"/>
  <c r="M45" i="21"/>
  <c r="N31" i="21"/>
  <c r="N45" i="21"/>
  <c r="L31" i="21"/>
  <c r="L45" i="21"/>
  <c r="D18" i="19"/>
  <c r="M17" i="19" s="1"/>
  <c r="C18" i="19"/>
  <c r="L17" i="19" s="1"/>
  <c r="D26" i="19"/>
  <c r="C26" i="19"/>
  <c r="B26" i="19"/>
  <c r="D25" i="19"/>
  <c r="C25" i="19"/>
  <c r="B25" i="19"/>
  <c r="B18" i="19"/>
  <c r="K17" i="19" s="1"/>
  <c r="R17" i="19"/>
  <c r="R16" i="19"/>
  <c r="R8" i="19"/>
  <c r="M8" i="19"/>
  <c r="K8" i="19"/>
  <c r="L8" i="19"/>
  <c r="L7" i="19"/>
  <c r="S24" i="21" l="1"/>
  <c r="M24" i="23"/>
  <c r="N24" i="21"/>
  <c r="S24" i="22"/>
  <c r="N24" i="23"/>
  <c r="S24" i="23"/>
  <c r="N24" i="22"/>
  <c r="M16" i="19"/>
  <c r="M18" i="19" s="1"/>
  <c r="C27" i="19"/>
  <c r="L16" i="19"/>
  <c r="L18" i="19" s="1"/>
  <c r="R18" i="19"/>
  <c r="M24" i="21"/>
  <c r="M48" i="23"/>
  <c r="L48" i="23"/>
  <c r="N48" i="23"/>
  <c r="S48" i="23"/>
  <c r="S48" i="22"/>
  <c r="N48" i="22"/>
  <c r="M48" i="21"/>
  <c r="N48" i="21"/>
  <c r="L48" i="21"/>
  <c r="K16" i="19"/>
  <c r="K18" i="19" s="1"/>
  <c r="R7" i="19"/>
  <c r="R9" i="19" s="1"/>
  <c r="K7" i="19"/>
  <c r="K9" i="19" s="1"/>
  <c r="M7" i="19"/>
  <c r="L9" i="19"/>
  <c r="B27" i="19"/>
  <c r="D27" i="19"/>
  <c r="M9" i="19" l="1"/>
  <c r="L7" i="12" l="1"/>
  <c r="M7" i="12"/>
  <c r="L8" i="12"/>
  <c r="M8" i="12"/>
  <c r="L9" i="12"/>
  <c r="M9" i="12"/>
  <c r="L10" i="12"/>
  <c r="M10" i="12"/>
  <c r="L11" i="12"/>
  <c r="M11" i="12"/>
  <c r="L12" i="12"/>
  <c r="M12" i="12"/>
  <c r="L13" i="12"/>
  <c r="M13" i="12"/>
  <c r="L14" i="12"/>
  <c r="M14" i="12"/>
  <c r="L15" i="12"/>
  <c r="M15" i="12"/>
  <c r="L16" i="12"/>
  <c r="M16" i="12"/>
  <c r="L17" i="12"/>
  <c r="M17" i="12"/>
  <c r="L18" i="12"/>
  <c r="M18" i="12"/>
  <c r="L19" i="12"/>
  <c r="M19" i="12"/>
  <c r="L20" i="12"/>
  <c r="M20" i="12"/>
  <c r="L21" i="12"/>
  <c r="M21" i="12"/>
  <c r="L22" i="12"/>
  <c r="M22" i="12"/>
  <c r="L23" i="12"/>
  <c r="M23" i="12"/>
  <c r="L24" i="12"/>
  <c r="M24" i="12"/>
  <c r="L25" i="12"/>
  <c r="M25" i="12"/>
  <c r="L26" i="12"/>
  <c r="M26" i="12"/>
  <c r="L27" i="12"/>
  <c r="M27" i="12"/>
  <c r="L28" i="12"/>
  <c r="M28" i="12"/>
  <c r="L29" i="12"/>
  <c r="M29" i="12"/>
  <c r="L30" i="12"/>
  <c r="M30" i="12"/>
  <c r="L31" i="12"/>
  <c r="M31" i="12"/>
  <c r="L32" i="12"/>
  <c r="M32" i="12"/>
  <c r="L33" i="12"/>
  <c r="M33" i="12"/>
  <c r="L34" i="12"/>
  <c r="M34" i="12"/>
  <c r="L35" i="12"/>
  <c r="M35" i="12"/>
  <c r="L36" i="12"/>
  <c r="M36" i="12"/>
  <c r="L37" i="12"/>
  <c r="M37" i="12"/>
  <c r="L38" i="12"/>
  <c r="M38" i="12"/>
  <c r="L39" i="12"/>
  <c r="M39" i="12"/>
  <c r="L40" i="12"/>
  <c r="M40" i="12"/>
  <c r="L41" i="12"/>
  <c r="M41" i="12"/>
  <c r="L42" i="12"/>
  <c r="M42" i="12"/>
  <c r="L43" i="12"/>
  <c r="M43" i="12"/>
  <c r="L44" i="12"/>
  <c r="M44" i="12"/>
  <c r="L45" i="12"/>
  <c r="M45" i="12"/>
  <c r="M55" i="12" l="1"/>
  <c r="N55" i="12"/>
  <c r="M56" i="12"/>
  <c r="N56" i="12"/>
  <c r="M57" i="12"/>
  <c r="N57" i="12"/>
  <c r="M58" i="12"/>
  <c r="N58" i="12"/>
  <c r="M59" i="12"/>
  <c r="N59" i="12"/>
  <c r="M60" i="12"/>
  <c r="N60" i="12"/>
  <c r="M61" i="12"/>
  <c r="N61" i="12"/>
  <c r="M62" i="12"/>
  <c r="N62" i="12"/>
  <c r="M63" i="12"/>
  <c r="N63" i="12"/>
  <c r="M64" i="12"/>
  <c r="N64" i="12"/>
  <c r="M65" i="12"/>
  <c r="N65" i="12"/>
  <c r="M66" i="12"/>
  <c r="N66" i="12"/>
  <c r="M67" i="12"/>
  <c r="N67" i="12"/>
  <c r="M68" i="12"/>
  <c r="N68" i="12"/>
  <c r="M69" i="12"/>
  <c r="N69" i="12"/>
  <c r="M70" i="12"/>
  <c r="N70" i="12"/>
  <c r="M71" i="12"/>
  <c r="N71" i="12"/>
  <c r="M72" i="12"/>
  <c r="N72" i="12"/>
  <c r="M73" i="12"/>
  <c r="N73" i="12"/>
  <c r="M74" i="12"/>
  <c r="N74" i="12"/>
  <c r="M75" i="12"/>
  <c r="N75" i="12"/>
  <c r="M76" i="12"/>
  <c r="N76" i="12"/>
  <c r="M77" i="12"/>
  <c r="N77" i="12"/>
  <c r="M78" i="12"/>
  <c r="N78" i="12"/>
  <c r="M79" i="12"/>
  <c r="N79" i="12"/>
  <c r="M80" i="12"/>
  <c r="N80" i="12"/>
  <c r="M81" i="12"/>
  <c r="N81" i="12"/>
  <c r="M82" i="12"/>
  <c r="N82" i="12"/>
  <c r="M83" i="12"/>
  <c r="N83" i="12"/>
  <c r="M84" i="12"/>
  <c r="N84" i="12"/>
  <c r="M85" i="12"/>
  <c r="N85" i="12"/>
  <c r="M86" i="12"/>
  <c r="N86" i="12"/>
  <c r="M87" i="12"/>
  <c r="N87" i="12"/>
  <c r="M88" i="12"/>
  <c r="N88" i="12"/>
  <c r="M89" i="12"/>
  <c r="N89" i="12"/>
  <c r="M90" i="12"/>
  <c r="N90" i="12"/>
  <c r="M91" i="12"/>
  <c r="N91" i="12"/>
  <c r="M92" i="12"/>
  <c r="N92" i="12"/>
  <c r="M93" i="12"/>
  <c r="N93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M46" i="12"/>
  <c r="D95" i="12"/>
  <c r="D143" i="12" s="1"/>
  <c r="E95" i="12"/>
  <c r="E143" i="12" s="1"/>
  <c r="D96" i="12"/>
  <c r="D144" i="12" s="1"/>
  <c r="E96" i="12"/>
  <c r="E144" i="12" s="1"/>
  <c r="M48" i="12"/>
  <c r="N94" i="12" l="1"/>
  <c r="M94" i="12"/>
  <c r="N46" i="12"/>
  <c r="N96" i="12"/>
  <c r="N95" i="12"/>
  <c r="N48" i="12"/>
  <c r="M96" i="12"/>
  <c r="M95" i="12"/>
  <c r="C95" i="12"/>
  <c r="C143" i="12" s="1"/>
  <c r="C96" i="12"/>
  <c r="C144" i="12" s="1"/>
  <c r="L93" i="12"/>
  <c r="L92" i="12"/>
  <c r="L91" i="12"/>
  <c r="L90" i="12"/>
  <c r="L89" i="12"/>
  <c r="L88" i="12"/>
  <c r="L87" i="12"/>
  <c r="L86" i="12"/>
  <c r="L85" i="12"/>
  <c r="L84" i="12"/>
  <c r="L83" i="12"/>
  <c r="L82" i="12"/>
  <c r="L81" i="12"/>
  <c r="L80" i="12"/>
  <c r="L79" i="12"/>
  <c r="L78" i="12"/>
  <c r="L77" i="12"/>
  <c r="L76" i="12"/>
  <c r="L75" i="12"/>
  <c r="L74" i="12"/>
  <c r="L73" i="12"/>
  <c r="L72" i="12"/>
  <c r="L71" i="12"/>
  <c r="L70" i="12"/>
  <c r="L69" i="12"/>
  <c r="L68" i="12"/>
  <c r="L67" i="12"/>
  <c r="L66" i="12"/>
  <c r="L65" i="12"/>
  <c r="L64" i="12"/>
  <c r="L63" i="12"/>
  <c r="L62" i="12"/>
  <c r="L61" i="12"/>
  <c r="L60" i="12"/>
  <c r="L59" i="12"/>
  <c r="L58" i="12"/>
  <c r="L57" i="12"/>
  <c r="L56" i="12"/>
  <c r="L55" i="12"/>
  <c r="L48" i="12"/>
  <c r="L46" i="12" l="1"/>
  <c r="L94" i="12"/>
  <c r="L96" i="12"/>
  <c r="L95" i="12"/>
</calcChain>
</file>

<file path=xl/sharedStrings.xml><?xml version="1.0" encoding="utf-8"?>
<sst xmlns="http://schemas.openxmlformats.org/spreadsheetml/2006/main" count="1216" uniqueCount="99">
  <si>
    <t>Litros</t>
  </si>
  <si>
    <t>Euros</t>
  </si>
  <si>
    <t>TOTAL CERTIFICADO</t>
  </si>
  <si>
    <t>NACIONAL</t>
  </si>
  <si>
    <t>IMPORTADO</t>
  </si>
  <si>
    <t>TOTAL VINHO</t>
  </si>
  <si>
    <t>ALENTEJO</t>
  </si>
  <si>
    <t>ALGARVE</t>
  </si>
  <si>
    <t>BEIRAS</t>
  </si>
  <si>
    <t>LISBOA</t>
  </si>
  <si>
    <t>MINHO</t>
  </si>
  <si>
    <t>PENINSULA DE SETUBAL</t>
  </si>
  <si>
    <t>TEJO</t>
  </si>
  <si>
    <t>BEIRA ATLANTICO</t>
  </si>
  <si>
    <t>BEIRA INTERIOR</t>
  </si>
  <si>
    <t>DOURO</t>
  </si>
  <si>
    <t>TERRAS DE CISTER</t>
  </si>
  <si>
    <t>TERRAS DO DAO</t>
  </si>
  <si>
    <t>TRAS OS MONTES</t>
  </si>
  <si>
    <t>BEIRA ATLÂNTICO</t>
  </si>
  <si>
    <t>TERRAS DO DÃO</t>
  </si>
  <si>
    <t>TOTAL</t>
  </si>
  <si>
    <t>VOLUME (LITROS)</t>
  </si>
  <si>
    <t>VALOR (EUROS)</t>
  </si>
  <si>
    <t>VOLUME (QUOTA)</t>
  </si>
  <si>
    <t>VALOR (QUOTA)</t>
  </si>
  <si>
    <t>REGIÃO / CANAL DISTRIBUIÇÃO</t>
  </si>
  <si>
    <t>PREÇO MÉDIO (EURO/LITRO)</t>
  </si>
  <si>
    <t>MERCADO DE VINHOS TRANQUILOS: PORTUGAL (CONTINENTE)</t>
  </si>
  <si>
    <t>DISTRIBUIÇÃO + RESTAURAÇÃO</t>
  </si>
  <si>
    <t>Peso nas vendas</t>
  </si>
  <si>
    <r>
      <t xml:space="preserve">VOLUME            </t>
    </r>
    <r>
      <rPr>
        <b/>
        <sz val="12"/>
        <color theme="8" tint="-0.249977111117893"/>
        <rFont val="Arial Narrow"/>
        <family val="2"/>
      </rPr>
      <t xml:space="preserve"> (litros)</t>
    </r>
  </si>
  <si>
    <t>DOP e IGP</t>
  </si>
  <si>
    <t>Vinho [ex-Mesa]</t>
  </si>
  <si>
    <r>
      <t xml:space="preserve">VALOR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6"/>
        <color theme="8" tint="-0.249977111117893"/>
        <rFont val="Arial Narrow"/>
        <family val="2"/>
      </rPr>
      <t xml:space="preserve">                          </t>
    </r>
    <r>
      <rPr>
        <b/>
        <sz val="12"/>
        <color theme="8" tint="-0.249977111117893"/>
        <rFont val="Arial Narrow"/>
        <family val="2"/>
      </rPr>
      <t>(euros)</t>
    </r>
  </si>
  <si>
    <r>
      <rPr>
        <b/>
        <sz val="16"/>
        <color theme="8" tint="-0.249977111117893"/>
        <rFont val="Arial Narrow"/>
        <family val="2"/>
      </rPr>
      <t xml:space="preserve">PREÇO  </t>
    </r>
    <r>
      <rPr>
        <b/>
        <sz val="14"/>
        <color theme="8" tint="-0.249977111117893"/>
        <rFont val="Arial Narrow"/>
        <family val="2"/>
      </rPr>
      <t xml:space="preserve"> </t>
    </r>
    <r>
      <rPr>
        <b/>
        <sz val="18"/>
        <color theme="8" tint="-0.249977111117893"/>
        <rFont val="Arial Narrow"/>
        <family val="2"/>
      </rPr>
      <t xml:space="preserve"> </t>
    </r>
    <r>
      <rPr>
        <b/>
        <sz val="12"/>
        <color theme="8" tint="-0.249977111117893"/>
        <rFont val="Arial Narrow"/>
        <family val="2"/>
      </rPr>
      <t xml:space="preserve">                                          (€/litro)</t>
    </r>
  </si>
  <si>
    <t>DISTRIBUIÇÃO</t>
  </si>
  <si>
    <t>RESTAURAÇÃO</t>
  </si>
  <si>
    <t>p.p.</t>
  </si>
  <si>
    <t>Fonte: Elaboração própria com base em dados Nielsen</t>
  </si>
  <si>
    <t>EVOLUÇÃO DAS VENDAS DE VINHO TRANQUILO NO MERCADO NACIONAL POR CANAL DE DISTRIBUIÇÃO</t>
  </si>
  <si>
    <t>CERTIFICADO</t>
  </si>
  <si>
    <t>EVOLUÇÃO DAS VENDAS DE VINHO TRANQUILO CERTIFICADO NO MERCADO NACIONAL POR CANAL DE DISTRIBUIÇÃO</t>
  </si>
  <si>
    <t>NÃO CERTIFICADO</t>
  </si>
  <si>
    <t>CERTIFICADO + NÃO CERTIFICADO</t>
  </si>
  <si>
    <t>EVOLUÇÃO DAS VENDAS DE VINHO TRANQUILO  NÃO CERTIFICADO NO MERCADO NACIONAL POR CANAL DE DISTRIBUIÇÃO</t>
  </si>
  <si>
    <t>TOTAL NÃO CERTIFICADO</t>
  </si>
  <si>
    <t xml:space="preserve"> RESTAURAÇÃO</t>
  </si>
  <si>
    <t>2. EVOLUÇÃO DAS VENDAS DE VINHO TRANQUILO NO MERCADO NACIONAL POR CANAL DE DISTRIBUIÇÃO</t>
  </si>
  <si>
    <t>1. MERCADO DE VINHOS TRANQUILOS: PORTUGAL (CONTINENTE)</t>
  </si>
  <si>
    <t>VENDAS NO MERCADO NACIONAL</t>
  </si>
  <si>
    <t>3. EVOLUÇÃO DAS VENDAS DE VINHO TRANQUILO CERTIFICADO NO MERCADO NACIONAL POR CANAL DE DISTRIBUIÇÃO</t>
  </si>
  <si>
    <t>4. EVOLUÇÃO DAS VENDAS DE VINHO TRANQUILO  NÃO CERTIFICADO NO MERCADO NACIONAL POR CANAL DE DISTRIBUIÇÃO</t>
  </si>
  <si>
    <t>8. EVOLUÇÃO DAS VENDAS NO MERCADO NACIONAL DE VINHO TRANQUILO CERTIFICADO POR REGIÃO / TIPO DE CERTIFICAÇÃO</t>
  </si>
  <si>
    <t>7. EVOLUÇÃO DAS VENDAS NO MERCADO NACIONAL DE VINHO TRANQUILO NA RESTAURAÇÃO POR TIPO DE PRODUTO / REGIÃO</t>
  </si>
  <si>
    <t>5. EVOLUÇÃO DAS VENDAS NO MERCADO NACIONAL DE VINHO TRANQUILO POR TIPO DE PRODUTO / REGIÃO</t>
  </si>
  <si>
    <t>6. EVOLUÇÃO DAS VENDAS NO MERCADO NACIONAL DE VINHO TRANQUILO NA DISTRIBUIÇÃO POR TIPO DE PRODUTO / REGIÃO</t>
  </si>
  <si>
    <t>EVOLUÇÃO DAS VENDAS NO MERCADO NACIONAL DE VINHO TRANQUILO POR TIPO DE PRODUTO / REGIÃO</t>
  </si>
  <si>
    <t>EVOLUÇÃO DAS VENDAS NO MERCADO NACIONAL DE VINHO TRANQUILO NA DISTRIBUIÇÃO POR TIPO DE PRODUTO / REGIÃO</t>
  </si>
  <si>
    <t>EVOLUÇÃO DAS VENDAS NO MERCADO NACIONAL DE VINHO TRANQUILO NA RESTAURAÇÃO POR TIPO DE PRODUTO / REGIÃO</t>
  </si>
  <si>
    <t>EVOLUÇÃO DAS VENDAS NO MERCADO NACIONAL  DE VINHO TRANQUILO CERTIFICADO POR REGIÃO / TIPO DE CERTIFICAÇÃO</t>
  </si>
  <si>
    <t>9. EVOLUÇÃO DAS VENDAS NO MERCADO NACIONAL  DE VINHO TRANQUILO CERTIFICADO NA DISTRIBUIÇÃO POR REGIÃO / TIPO DE CERTIFICAÇÃO</t>
  </si>
  <si>
    <t>10. EVOLUÇÃO DAS VENDAS NO MERCADO NACIONAL  DE VINHO TRANQUILO CERTIFICADO NA RESTAURAÇÃO POR REGIÃO / TIPO DE CERTIFICAÇÃO</t>
  </si>
  <si>
    <t>EVOLUÇÃO DAS VENDAS NO MERCADO NACIONAL  DE VINHO TRANQUILO CERTIFICADO  POR REGIÃO / CANAL DE DISTRIBUIÇÃO</t>
  </si>
  <si>
    <t>11. EVOLUÇÃO DAS VENDAS NO MERCADO NACIONAL  DE VINHO TRANQUILO CERTIFICADO  POR REGIÃO / CANAL DE DISTRIBUIÇÃO</t>
  </si>
  <si>
    <t>BAG.BOX</t>
  </si>
  <si>
    <t>BARRIL</t>
  </si>
  <si>
    <t>GARRAFA</t>
  </si>
  <si>
    <t>GARRAFAO</t>
  </si>
  <si>
    <t>PET</t>
  </si>
  <si>
    <t>TALHA</t>
  </si>
  <si>
    <t>TETRA</t>
  </si>
  <si>
    <t>EVOLUÇÃO DAS VENDAS NO MERCADO NACIONAL  DE VINHO TRANQUILO  POR CANAL DE DISTRIBUIÇÃO / ACONDICIONAMENTO</t>
  </si>
  <si>
    <t>COMBIBLOC</t>
  </si>
  <si>
    <t>EVOLUÇÃO DAS VENDAS NO MERCADO NACIONAL  DE VINHO TRANQUILO  CERTIFICADO POR CANAL DE DISTRIBUIÇÃO / ACONDICIONAMENTO</t>
  </si>
  <si>
    <t>EVOLUÇÃO DAS VENDAS NO MERCADO NACIONAL  DE VINHO TRANQUILO NÃO CERTIFICADO POR CANAL DE DISTRIBUIÇÃO / ACONDICIONAMENTO</t>
  </si>
  <si>
    <t>12. EVOLUÇÃO DAS VENDAS NO MERCADO NACIONAL  DE VINHO TRANQUILO  POR CANAL DE DISTRIBUIÇÃO / ACONDICIONAMENTO</t>
  </si>
  <si>
    <t>13. EVOLUÇÃO DAS VENDAS NO MERCADO NACIONAL  DE VINHO TRANQUILO  CERTIFICADO POR CANAL DE DISTRIBUIÇÃO / ACONDICIONAMENTO</t>
  </si>
  <si>
    <t>14. EVOLUÇÃO DAS VENDAS NO MERCADO NACIONAL  DE VINHO TRANQUILO NÃO CERTIFICADO POR CANAL DE DISTRIBUIÇÃO / ACONDICIONAMENTO</t>
  </si>
  <si>
    <t>CANAL DISTRIBUIÇÃO / ACONDICIONAMENTO</t>
  </si>
  <si>
    <t>,</t>
  </si>
  <si>
    <t>Os dados a partir de 2018, inclusive, incluem um reforço dos pontos de recolha de informação pela Nielsen no canal de distribuição</t>
  </si>
  <si>
    <r>
      <t xml:space="preserve">D </t>
    </r>
    <r>
      <rPr>
        <b/>
        <sz val="11"/>
        <color theme="0"/>
        <rFont val="Calibri"/>
        <family val="2"/>
      </rPr>
      <t>2022 / 2021</t>
    </r>
  </si>
  <si>
    <t xml:space="preserve">DISTRIBUIÇÃO </t>
  </si>
  <si>
    <t>LATA</t>
  </si>
  <si>
    <t>SAC</t>
  </si>
  <si>
    <t>TERRAS DA BEIRA</t>
  </si>
  <si>
    <r>
      <rPr>
        <sz val="16"/>
        <color theme="0" tint="-4.9989318521683403E-2"/>
        <rFont val="Arial Narrow"/>
        <family val="2"/>
      </rPr>
      <t xml:space="preserve">ANO: </t>
    </r>
    <r>
      <rPr>
        <b/>
        <sz val="16"/>
        <color theme="0" tint="-4.9989318521683403E-2"/>
        <rFont val="Arial Narrow"/>
        <family val="2"/>
      </rPr>
      <t>2023</t>
    </r>
  </si>
  <si>
    <r>
      <t xml:space="preserve">D </t>
    </r>
    <r>
      <rPr>
        <b/>
        <sz val="11"/>
        <color theme="0"/>
        <rFont val="Calibri"/>
        <family val="2"/>
      </rPr>
      <t>2023 / 2022</t>
    </r>
  </si>
  <si>
    <r>
      <t xml:space="preserve">D                       </t>
    </r>
    <r>
      <rPr>
        <b/>
        <sz val="11"/>
        <color theme="0"/>
        <rFont val="Calibri"/>
        <family val="2"/>
      </rPr>
      <t>2023 / 2022</t>
    </r>
  </si>
  <si>
    <r>
      <t xml:space="preserve">D                </t>
    </r>
    <r>
      <rPr>
        <b/>
        <sz val="11"/>
        <color theme="0"/>
        <rFont val="Calibri"/>
        <family val="2"/>
        <scheme val="minor"/>
      </rPr>
      <t>2023/2022</t>
    </r>
  </si>
  <si>
    <t>IG</t>
  </si>
  <si>
    <t>DO</t>
  </si>
  <si>
    <t>VARIAÇÃO (JAN-DEZ)</t>
  </si>
  <si>
    <t>VARIAÇÃO (JAN.-DEZ)</t>
  </si>
  <si>
    <r>
      <t xml:space="preserve">D                  </t>
    </r>
    <r>
      <rPr>
        <b/>
        <sz val="11"/>
        <color theme="0"/>
        <rFont val="Calibri"/>
        <family val="2"/>
      </rPr>
      <t>2023 / 2022</t>
    </r>
  </si>
  <si>
    <t>VENDAS ATÉ DEZEMBRO</t>
  </si>
  <si>
    <r>
      <t>Janeiro - dezembro 2023</t>
    </r>
    <r>
      <rPr>
        <i/>
        <sz val="12"/>
        <color rgb="FF002060"/>
        <rFont val="Calibri"/>
        <family val="2"/>
      </rPr>
      <t xml:space="preserve"> vs</t>
    </r>
    <r>
      <rPr>
        <sz val="12"/>
        <color rgb="FF002060"/>
        <rFont val="Calibri"/>
        <family val="2"/>
      </rPr>
      <t xml:space="preserve">  Período Homólogo 2022</t>
    </r>
  </si>
  <si>
    <t>Os dados de 2021 a 2023 foram revistos pela Nielsen com base numa nova metodologia , pelo que os dados de 2021 e 2022 agora apresentados podem divergir dos dados de setembro. De acordo com a AC Nielsen a variação do valor das vendas é de 0,5% e a variação do volume de vendas é de 1,5%.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</si>
</sst>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4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Symbol"/>
      <family val="1"/>
      <charset val="2"/>
    </font>
    <font>
      <b/>
      <sz val="11"/>
      <name val="Calibri"/>
      <family val="2"/>
    </font>
    <font>
      <sz val="11"/>
      <name val="Calibri"/>
      <family val="2"/>
    </font>
    <font>
      <sz val="14"/>
      <color rgb="FF002060"/>
      <name val="Calibri"/>
      <family val="2"/>
    </font>
    <font>
      <sz val="12"/>
      <color rgb="FF002060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Arial Narrow"/>
      <family val="2"/>
    </font>
    <font>
      <b/>
      <sz val="20"/>
      <color theme="0"/>
      <name val="Arial Narrow"/>
      <family val="2"/>
    </font>
    <font>
      <sz val="11"/>
      <color theme="1"/>
      <name val="Arial Narrow"/>
      <family val="2"/>
    </font>
    <font>
      <b/>
      <sz val="16"/>
      <color theme="0" tint="-4.9989318521683403E-2"/>
      <name val="Arial Narrow"/>
      <family val="2"/>
    </font>
    <font>
      <sz val="16"/>
      <color theme="0" tint="-4.9989318521683403E-2"/>
      <name val="Arial Narrow"/>
      <family val="2"/>
    </font>
    <font>
      <sz val="16"/>
      <color theme="0"/>
      <name val="Arial Narrow"/>
      <family val="2"/>
    </font>
    <font>
      <sz val="11"/>
      <color theme="0"/>
      <name val="Arial Narrow"/>
      <family val="2"/>
    </font>
    <font>
      <b/>
      <sz val="14"/>
      <color rgb="FF00B0F0"/>
      <name val="Arial Narrow"/>
      <family val="2"/>
    </font>
    <font>
      <b/>
      <sz val="48"/>
      <color rgb="FF00B0F0"/>
      <name val="Arial Narrow"/>
      <family val="2"/>
    </font>
    <font>
      <sz val="8"/>
      <color theme="8" tint="-0.249977111117893"/>
      <name val="Arial Narrow"/>
      <family val="2"/>
    </font>
    <font>
      <b/>
      <sz val="16"/>
      <color theme="8" tint="-0.249977111117893"/>
      <name val="Arial Narrow"/>
      <family val="2"/>
    </font>
    <font>
      <b/>
      <sz val="12"/>
      <color theme="8" tint="-0.249977111117893"/>
      <name val="Arial Narrow"/>
      <family val="2"/>
    </font>
    <font>
      <b/>
      <sz val="11"/>
      <color theme="1" tint="0.34998626667073579"/>
      <name val="Arial Narrow"/>
      <family val="2"/>
    </font>
    <font>
      <b/>
      <sz val="11"/>
      <name val="Arial Narrow"/>
      <family val="2"/>
    </font>
    <font>
      <b/>
      <sz val="14"/>
      <color theme="8" tint="-0.249977111117893"/>
      <name val="Arial Narrow"/>
      <family val="2"/>
    </font>
    <font>
      <b/>
      <sz val="14"/>
      <color theme="1" tint="0.34998626667073579"/>
      <name val="Arial Narrow"/>
      <family val="2"/>
    </font>
    <font>
      <b/>
      <sz val="16"/>
      <color rgb="FF00B0F0"/>
      <name val="Arial Narrow"/>
      <family val="2"/>
    </font>
    <font>
      <sz val="11"/>
      <color theme="8" tint="-0.249977111117893"/>
      <name val="Arial Narrow"/>
      <family val="2"/>
    </font>
    <font>
      <sz val="11"/>
      <color theme="1" tint="0.34998626667073579"/>
      <name val="Arial Narrow"/>
      <family val="2"/>
    </font>
    <font>
      <b/>
      <sz val="18"/>
      <color theme="8" tint="-0.249977111117893"/>
      <name val="Arial Narrow"/>
      <family val="2"/>
    </font>
    <font>
      <b/>
      <sz val="24"/>
      <color rgb="FF00B0F0"/>
      <name val="Arial Narrow"/>
      <family val="2"/>
    </font>
    <font>
      <b/>
      <sz val="18"/>
      <color rgb="FF00B0F0"/>
      <name val="Arial Narrow"/>
      <family val="2"/>
    </font>
    <font>
      <sz val="18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rgb="FF002060"/>
      <name val="Calibri"/>
      <family val="2"/>
    </font>
    <font>
      <sz val="11"/>
      <color theme="0"/>
      <name val="Calibri"/>
      <family val="2"/>
    </font>
    <font>
      <i/>
      <sz val="12"/>
      <color theme="1"/>
      <name val="Arial Narrow"/>
      <family val="2"/>
    </font>
    <font>
      <b/>
      <sz val="16"/>
      <color theme="4"/>
      <name val="Arial Narrow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0"/>
      </right>
      <top/>
      <bottom/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0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/>
      <right style="thin">
        <color theme="8" tint="-0.24994659260841701"/>
      </right>
      <top/>
      <bottom/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dashed">
        <color theme="8" tint="-0.24994659260841701"/>
      </left>
      <right style="dashed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dashed">
        <color theme="8" tint="-0.24994659260841701"/>
      </right>
      <top/>
      <bottom/>
      <diagonal/>
    </border>
    <border>
      <left style="thin">
        <color theme="8" tint="-0.24994659260841701"/>
      </left>
      <right style="dashed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/>
      <right style="thin">
        <color theme="0"/>
      </right>
      <top/>
      <bottom style="medium">
        <color theme="8" tint="-0.24994659260841701"/>
      </bottom>
      <diagonal/>
    </border>
  </borders>
  <cellStyleXfs count="13">
    <xf numFmtId="0" fontId="0" fillId="0" borderId="0"/>
    <xf numFmtId="0" fontId="12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3" fillId="0" borderId="0"/>
    <xf numFmtId="0" fontId="3" fillId="0" borderId="0"/>
    <xf numFmtId="0" fontId="43" fillId="0" borderId="0"/>
    <xf numFmtId="0" fontId="3" fillId="0" borderId="0"/>
    <xf numFmtId="0" fontId="43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391">
    <xf numFmtId="0" fontId="0" fillId="0" borderId="0" xfId="0"/>
    <xf numFmtId="0" fontId="6" fillId="0" borderId="0" xfId="0" applyFont="1"/>
    <xf numFmtId="3" fontId="0" fillId="0" borderId="0" xfId="0" applyNumberFormat="1"/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3" fontId="8" fillId="0" borderId="1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/>
    </xf>
    <xf numFmtId="3" fontId="0" fillId="0" borderId="14" xfId="0" applyNumberFormat="1" applyBorder="1"/>
    <xf numFmtId="3" fontId="0" fillId="0" borderId="15" xfId="0" applyNumberFormat="1" applyBorder="1"/>
    <xf numFmtId="3" fontId="0" fillId="0" borderId="16" xfId="0" applyNumberFormat="1" applyBorder="1"/>
    <xf numFmtId="3" fontId="6" fillId="0" borderId="11" xfId="0" applyNumberFormat="1" applyFont="1" applyBorder="1"/>
    <xf numFmtId="3" fontId="6" fillId="0" borderId="12" xfId="0" applyNumberFormat="1" applyFont="1" applyBorder="1"/>
    <xf numFmtId="3" fontId="6" fillId="0" borderId="13" xfId="0" applyNumberFormat="1" applyFont="1" applyBorder="1"/>
    <xf numFmtId="164" fontId="8" fillId="0" borderId="12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164" fontId="0" fillId="0" borderId="15" xfId="0" applyNumberFormat="1" applyBorder="1"/>
    <xf numFmtId="164" fontId="0" fillId="0" borderId="16" xfId="0" applyNumberFormat="1" applyBorder="1"/>
    <xf numFmtId="164" fontId="6" fillId="0" borderId="11" xfId="0" applyNumberFormat="1" applyFont="1" applyBorder="1"/>
    <xf numFmtId="164" fontId="6" fillId="0" borderId="12" xfId="0" applyNumberFormat="1" applyFont="1" applyBorder="1"/>
    <xf numFmtId="164" fontId="6" fillId="0" borderId="13" xfId="0" applyNumberFormat="1" applyFont="1" applyBorder="1"/>
    <xf numFmtId="164" fontId="8" fillId="0" borderId="1" xfId="0" applyNumberFormat="1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3" fontId="6" fillId="0" borderId="0" xfId="0" applyNumberFormat="1" applyFont="1"/>
    <xf numFmtId="2" fontId="0" fillId="0" borderId="15" xfId="0" applyNumberFormat="1" applyBorder="1"/>
    <xf numFmtId="2" fontId="0" fillId="0" borderId="23" xfId="0" applyNumberFormat="1" applyBorder="1"/>
    <xf numFmtId="164" fontId="9" fillId="0" borderId="19" xfId="0" applyNumberFormat="1" applyFont="1" applyBorder="1" applyAlignment="1">
      <alignment horizontal="center"/>
    </xf>
    <xf numFmtId="0" fontId="0" fillId="0" borderId="7" xfId="0" applyBorder="1"/>
    <xf numFmtId="3" fontId="0" fillId="0" borderId="22" xfId="0" applyNumberFormat="1" applyBorder="1"/>
    <xf numFmtId="3" fontId="0" fillId="0" borderId="23" xfId="0" applyNumberFormat="1" applyBorder="1"/>
    <xf numFmtId="164" fontId="9" fillId="0" borderId="20" xfId="0" applyNumberFormat="1" applyFont="1" applyBorder="1" applyAlignment="1">
      <alignment horizontal="center"/>
    </xf>
    <xf numFmtId="3" fontId="0" fillId="0" borderId="27" xfId="0" applyNumberFormat="1" applyBorder="1"/>
    <xf numFmtId="3" fontId="6" fillId="0" borderId="26" xfId="0" applyNumberFormat="1" applyFont="1" applyBorder="1"/>
    <xf numFmtId="164" fontId="0" fillId="0" borderId="27" xfId="0" applyNumberFormat="1" applyBorder="1"/>
    <xf numFmtId="0" fontId="5" fillId="2" borderId="29" xfId="0" applyFont="1" applyFill="1" applyBorder="1" applyAlignment="1">
      <alignment horizontal="center"/>
    </xf>
    <xf numFmtId="2" fontId="6" fillId="0" borderId="11" xfId="0" applyNumberFormat="1" applyFont="1" applyBorder="1"/>
    <xf numFmtId="2" fontId="0" fillId="0" borderId="14" xfId="0" applyNumberFormat="1" applyBorder="1"/>
    <xf numFmtId="164" fontId="8" fillId="0" borderId="24" xfId="0" applyNumberFormat="1" applyFont="1" applyBorder="1" applyAlignment="1">
      <alignment horizontal="center"/>
    </xf>
    <xf numFmtId="3" fontId="0" fillId="0" borderId="18" xfId="0" applyNumberFormat="1" applyBorder="1"/>
    <xf numFmtId="3" fontId="0" fillId="0" borderId="35" xfId="0" applyNumberFormat="1" applyBorder="1"/>
    <xf numFmtId="164" fontId="8" fillId="0" borderId="2" xfId="0" applyNumberFormat="1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0" fontId="5" fillId="0" borderId="39" xfId="0" applyFont="1" applyBorder="1" applyAlignment="1">
      <alignment horizontal="center" vertical="center"/>
    </xf>
    <xf numFmtId="0" fontId="5" fillId="2" borderId="9" xfId="0" applyFont="1" applyFill="1" applyBorder="1"/>
    <xf numFmtId="0" fontId="5" fillId="2" borderId="29" xfId="0" applyFont="1" applyFill="1" applyBorder="1" applyAlignment="1">
      <alignment horizontal="center" vertical="center"/>
    </xf>
    <xf numFmtId="3" fontId="0" fillId="0" borderId="5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25" xfId="0" applyNumberFormat="1" applyBorder="1"/>
    <xf numFmtId="164" fontId="0" fillId="0" borderId="23" xfId="0" applyNumberFormat="1" applyBorder="1"/>
    <xf numFmtId="165" fontId="8" fillId="0" borderId="17" xfId="0" applyNumberFormat="1" applyFont="1" applyBorder="1" applyAlignment="1">
      <alignment horizontal="center"/>
    </xf>
    <xf numFmtId="165" fontId="8" fillId="0" borderId="18" xfId="0" applyNumberFormat="1" applyFont="1" applyBorder="1" applyAlignment="1">
      <alignment horizontal="center"/>
    </xf>
    <xf numFmtId="3" fontId="5" fillId="2" borderId="45" xfId="0" applyNumberFormat="1" applyFont="1" applyFill="1" applyBorder="1"/>
    <xf numFmtId="3" fontId="5" fillId="2" borderId="46" xfId="0" applyNumberFormat="1" applyFont="1" applyFill="1" applyBorder="1"/>
    <xf numFmtId="164" fontId="5" fillId="2" borderId="46" xfId="0" applyNumberFormat="1" applyFont="1" applyFill="1" applyBorder="1"/>
    <xf numFmtId="165" fontId="5" fillId="2" borderId="44" xfId="0" applyNumberFormat="1" applyFont="1" applyFill="1" applyBorder="1" applyAlignment="1">
      <alignment horizontal="center"/>
    </xf>
    <xf numFmtId="164" fontId="5" fillId="2" borderId="48" xfId="0" applyNumberFormat="1" applyFont="1" applyFill="1" applyBorder="1"/>
    <xf numFmtId="164" fontId="5" fillId="2" borderId="9" xfId="0" applyNumberFormat="1" applyFont="1" applyFill="1" applyBorder="1"/>
    <xf numFmtId="164" fontId="5" fillId="2" borderId="44" xfId="0" applyNumberFormat="1" applyFont="1" applyFill="1" applyBorder="1"/>
    <xf numFmtId="0" fontId="5" fillId="2" borderId="37" xfId="0" applyFont="1" applyFill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/>
    </xf>
    <xf numFmtId="164" fontId="5" fillId="2" borderId="9" xfId="0" applyNumberFormat="1" applyFont="1" applyFill="1" applyBorder="1" applyAlignment="1">
      <alignment horizontal="center"/>
    </xf>
    <xf numFmtId="164" fontId="0" fillId="0" borderId="18" xfId="0" applyNumberFormat="1" applyBorder="1"/>
    <xf numFmtId="164" fontId="8" fillId="0" borderId="19" xfId="0" applyNumberFormat="1" applyFont="1" applyBorder="1" applyAlignment="1">
      <alignment horizontal="center"/>
    </xf>
    <xf numFmtId="164" fontId="0" fillId="0" borderId="14" xfId="0" applyNumberFormat="1" applyBorder="1"/>
    <xf numFmtId="165" fontId="8" fillId="0" borderId="16" xfId="0" applyNumberFormat="1" applyFont="1" applyBorder="1" applyAlignment="1">
      <alignment horizontal="center"/>
    </xf>
    <xf numFmtId="164" fontId="5" fillId="2" borderId="24" xfId="0" applyNumberFormat="1" applyFont="1" applyFill="1" applyBorder="1" applyAlignment="1">
      <alignment horizontal="center"/>
    </xf>
    <xf numFmtId="0" fontId="40" fillId="0" borderId="0" xfId="2" applyFont="1"/>
    <xf numFmtId="0" fontId="5" fillId="2" borderId="10" xfId="0" applyFont="1" applyFill="1" applyBorder="1"/>
    <xf numFmtId="165" fontId="8" fillId="0" borderId="13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5" fontId="9" fillId="0" borderId="16" xfId="0" applyNumberFormat="1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165" fontId="9" fillId="0" borderId="18" xfId="0" applyNumberFormat="1" applyFont="1" applyBorder="1" applyAlignment="1">
      <alignment horizontal="center"/>
    </xf>
    <xf numFmtId="164" fontId="9" fillId="0" borderId="21" xfId="0" applyNumberFormat="1" applyFont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164" fontId="9" fillId="0" borderId="22" xfId="0" applyNumberFormat="1" applyFont="1" applyBorder="1" applyAlignment="1">
      <alignment horizontal="center"/>
    </xf>
    <xf numFmtId="3" fontId="6" fillId="0" borderId="18" xfId="0" applyNumberFormat="1" applyFont="1" applyBorder="1"/>
    <xf numFmtId="4" fontId="8" fillId="0" borderId="11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4" fontId="6" fillId="0" borderId="11" xfId="0" applyNumberFormat="1" applyFont="1" applyBorder="1"/>
    <xf numFmtId="4" fontId="5" fillId="2" borderId="45" xfId="0" applyNumberFormat="1" applyFont="1" applyFill="1" applyBorder="1"/>
    <xf numFmtId="4" fontId="5" fillId="2" borderId="46" xfId="0" applyNumberFormat="1" applyFont="1" applyFill="1" applyBorder="1"/>
    <xf numFmtId="4" fontId="0" fillId="0" borderId="14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4" fontId="0" fillId="0" borderId="16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35" xfId="0" applyNumberFormat="1" applyBorder="1" applyAlignment="1">
      <alignment horizontal="center"/>
    </xf>
    <xf numFmtId="4" fontId="0" fillId="0" borderId="18" xfId="0" applyNumberFormat="1" applyBorder="1" applyAlignment="1">
      <alignment horizontal="center"/>
    </xf>
    <xf numFmtId="4" fontId="6" fillId="0" borderId="11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4" fontId="5" fillId="2" borderId="45" xfId="0" applyNumberFormat="1" applyFont="1" applyFill="1" applyBorder="1" applyAlignment="1">
      <alignment horizontal="center"/>
    </xf>
    <xf numFmtId="4" fontId="5" fillId="2" borderId="46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5" fontId="9" fillId="0" borderId="13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2" xfId="0" applyFont="1" applyFill="1" applyBorder="1" applyAlignment="1">
      <alignment horizontal="center"/>
    </xf>
    <xf numFmtId="165" fontId="39" fillId="2" borderId="44" xfId="0" applyNumberFormat="1" applyFont="1" applyFill="1" applyBorder="1" applyAlignment="1">
      <alignment horizontal="center"/>
    </xf>
    <xf numFmtId="4" fontId="6" fillId="0" borderId="12" xfId="0" applyNumberFormat="1" applyFont="1" applyBorder="1"/>
    <xf numFmtId="164" fontId="6" fillId="0" borderId="9" xfId="0" applyNumberFormat="1" applyFont="1" applyBorder="1"/>
    <xf numFmtId="2" fontId="6" fillId="0" borderId="13" xfId="0" applyNumberFormat="1" applyFont="1" applyBorder="1"/>
    <xf numFmtId="2" fontId="0" fillId="0" borderId="16" xfId="0" applyNumberFormat="1" applyBorder="1"/>
    <xf numFmtId="164" fontId="8" fillId="3" borderId="0" xfId="0" applyNumberFormat="1" applyFont="1" applyFill="1" applyAlignment="1">
      <alignment horizontal="center"/>
    </xf>
    <xf numFmtId="0" fontId="0" fillId="4" borderId="0" xfId="0" applyFill="1"/>
    <xf numFmtId="0" fontId="12" fillId="4" borderId="0" xfId="1" applyFill="1"/>
    <xf numFmtId="164" fontId="5" fillId="2" borderId="19" xfId="0" applyNumberFormat="1" applyFont="1" applyFill="1" applyBorder="1" applyAlignment="1">
      <alignment horizontal="center"/>
    </xf>
    <xf numFmtId="3" fontId="5" fillId="2" borderId="55" xfId="0" applyNumberFormat="1" applyFont="1" applyFill="1" applyBorder="1"/>
    <xf numFmtId="0" fontId="0" fillId="0" borderId="0" xfId="0" applyAlignment="1">
      <alignment horizontal="left"/>
    </xf>
    <xf numFmtId="164" fontId="9" fillId="0" borderId="14" xfId="0" applyNumberFormat="1" applyFont="1" applyBorder="1" applyAlignment="1">
      <alignment horizontal="center"/>
    </xf>
    <xf numFmtId="164" fontId="5" fillId="2" borderId="5" xfId="0" applyNumberFormat="1" applyFont="1" applyFill="1" applyBorder="1"/>
    <xf numFmtId="164" fontId="0" fillId="0" borderId="7" xfId="0" applyNumberFormat="1" applyBorder="1"/>
    <xf numFmtId="0" fontId="5" fillId="2" borderId="55" xfId="0" applyFont="1" applyFill="1" applyBorder="1"/>
    <xf numFmtId="164" fontId="5" fillId="2" borderId="43" xfId="0" applyNumberFormat="1" applyFont="1" applyFill="1" applyBorder="1"/>
    <xf numFmtId="164" fontId="5" fillId="2" borderId="59" xfId="0" applyNumberFormat="1" applyFont="1" applyFill="1" applyBorder="1"/>
    <xf numFmtId="2" fontId="6" fillId="0" borderId="12" xfId="0" applyNumberFormat="1" applyFont="1" applyBorder="1"/>
    <xf numFmtId="164" fontId="5" fillId="2" borderId="5" xfId="0" applyNumberFormat="1" applyFont="1" applyFill="1" applyBorder="1" applyAlignment="1">
      <alignment horizontal="center"/>
    </xf>
    <xf numFmtId="0" fontId="12" fillId="0" borderId="0" xfId="1"/>
    <xf numFmtId="164" fontId="9" fillId="0" borderId="9" xfId="0" applyNumberFormat="1" applyFont="1" applyBorder="1" applyAlignment="1">
      <alignment horizontal="center"/>
    </xf>
    <xf numFmtId="165" fontId="5" fillId="2" borderId="13" xfId="0" applyNumberFormat="1" applyFon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5" fillId="2" borderId="51" xfId="0" applyNumberFormat="1" applyFont="1" applyFill="1" applyBorder="1" applyAlignment="1">
      <alignment horizontal="center"/>
    </xf>
    <xf numFmtId="4" fontId="5" fillId="2" borderId="33" xfId="0" applyNumberFormat="1" applyFont="1" applyFill="1" applyBorder="1" applyAlignment="1">
      <alignment horizontal="center"/>
    </xf>
    <xf numFmtId="164" fontId="8" fillId="0" borderId="20" xfId="0" applyNumberFormat="1" applyFont="1" applyBorder="1" applyAlignment="1">
      <alignment horizontal="center"/>
    </xf>
    <xf numFmtId="3" fontId="0" fillId="0" borderId="6" xfId="0" applyNumberFormat="1" applyBorder="1"/>
    <xf numFmtId="3" fontId="0" fillId="0" borderId="60" xfId="0" applyNumberFormat="1" applyBorder="1"/>
    <xf numFmtId="2" fontId="0" fillId="0" borderId="6" xfId="0" applyNumberFormat="1" applyBorder="1"/>
    <xf numFmtId="4" fontId="0" fillId="0" borderId="15" xfId="0" applyNumberFormat="1" applyBorder="1" applyAlignment="1">
      <alignment horizontal="center"/>
    </xf>
    <xf numFmtId="164" fontId="0" fillId="0" borderId="0" xfId="0" applyNumberFormat="1"/>
    <xf numFmtId="164" fontId="5" fillId="2" borderId="61" xfId="0" applyNumberFormat="1" applyFont="1" applyFill="1" applyBorder="1"/>
    <xf numFmtId="164" fontId="0" fillId="0" borderId="35" xfId="0" applyNumberFormat="1" applyBorder="1"/>
    <xf numFmtId="164" fontId="6" fillId="0" borderId="13" xfId="0" applyNumberFormat="1" applyFon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6" fillId="0" borderId="5" xfId="0" applyFont="1" applyBorder="1"/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164" fontId="5" fillId="2" borderId="50" xfId="0" applyNumberFormat="1" applyFont="1" applyFill="1" applyBorder="1" applyAlignment="1">
      <alignment horizontal="center" vertical="center" wrapText="1"/>
    </xf>
    <xf numFmtId="164" fontId="5" fillId="2" borderId="31" xfId="0" applyNumberFormat="1" applyFont="1" applyFill="1" applyBorder="1" applyAlignment="1">
      <alignment horizontal="center" vertical="center"/>
    </xf>
    <xf numFmtId="3" fontId="5" fillId="2" borderId="53" xfId="0" applyNumberFormat="1" applyFont="1" applyFill="1" applyBorder="1" applyAlignment="1">
      <alignment horizontal="center" vertical="center"/>
    </xf>
    <xf numFmtId="3" fontId="0" fillId="0" borderId="7" xfId="0" applyNumberFormat="1" applyBorder="1"/>
    <xf numFmtId="3" fontId="5" fillId="2" borderId="64" xfId="0" applyNumberFormat="1" applyFont="1" applyFill="1" applyBorder="1" applyAlignment="1">
      <alignment horizontal="center" vertical="center"/>
    </xf>
    <xf numFmtId="3" fontId="5" fillId="2" borderId="31" xfId="0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0" fontId="0" fillId="0" borderId="6" xfId="0" applyBorder="1"/>
    <xf numFmtId="3" fontId="5" fillId="2" borderId="4" xfId="0" applyNumberFormat="1" applyFont="1" applyFill="1" applyBorder="1" applyAlignment="1">
      <alignment horizontal="center" vertical="center"/>
    </xf>
    <xf numFmtId="2" fontId="5" fillId="2" borderId="64" xfId="0" applyNumberFormat="1" applyFont="1" applyFill="1" applyBorder="1" applyAlignment="1">
      <alignment horizontal="center" vertical="center"/>
    </xf>
    <xf numFmtId="2" fontId="5" fillId="2" borderId="3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0" fillId="0" borderId="5" xfId="0" applyNumberFormat="1" applyBorder="1"/>
    <xf numFmtId="2" fontId="0" fillId="0" borderId="7" xfId="0" applyNumberFormat="1" applyBorder="1"/>
    <xf numFmtId="2" fontId="0" fillId="0" borderId="60" xfId="0" applyNumberFormat="1" applyBorder="1"/>
    <xf numFmtId="164" fontId="6" fillId="0" borderId="30" xfId="0" applyNumberFormat="1" applyFont="1" applyBorder="1"/>
    <xf numFmtId="164" fontId="0" fillId="0" borderId="22" xfId="0" applyNumberFormat="1" applyBorder="1"/>
    <xf numFmtId="164" fontId="0" fillId="0" borderId="60" xfId="0" applyNumberFormat="1" applyBorder="1"/>
    <xf numFmtId="164" fontId="5" fillId="2" borderId="11" xfId="0" applyNumberFormat="1" applyFont="1" applyFill="1" applyBorder="1" applyAlignment="1">
      <alignment horizontal="center"/>
    </xf>
    <xf numFmtId="165" fontId="5" fillId="2" borderId="30" xfId="0" applyNumberFormat="1" applyFont="1" applyFill="1" applyBorder="1" applyAlignment="1">
      <alignment horizontal="center"/>
    </xf>
    <xf numFmtId="164" fontId="5" fillId="2" borderId="65" xfId="0" applyNumberFormat="1" applyFont="1" applyFill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4" fontId="0" fillId="0" borderId="14" xfId="0" applyNumberFormat="1" applyBorder="1"/>
    <xf numFmtId="4" fontId="0" fillId="0" borderId="15" xfId="0" applyNumberFormat="1" applyBorder="1"/>
    <xf numFmtId="4" fontId="0" fillId="0" borderId="22" xfId="0" applyNumberFormat="1" applyBorder="1"/>
    <xf numFmtId="4" fontId="0" fillId="0" borderId="23" xfId="0" applyNumberFormat="1" applyBorder="1"/>
    <xf numFmtId="0" fontId="42" fillId="0" borderId="0" xfId="0" applyFont="1"/>
    <xf numFmtId="3" fontId="0" fillId="0" borderId="17" xfId="0" applyNumberFormat="1" applyBorder="1"/>
    <xf numFmtId="2" fontId="0" fillId="0" borderId="16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8" fillId="0" borderId="26" xfId="0" applyNumberFormat="1" applyFont="1" applyBorder="1" applyAlignment="1">
      <alignment horizontal="center"/>
    </xf>
    <xf numFmtId="164" fontId="6" fillId="0" borderId="26" xfId="0" applyNumberFormat="1" applyFont="1" applyBorder="1"/>
    <xf numFmtId="165" fontId="0" fillId="0" borderId="0" xfId="0" applyNumberFormat="1"/>
    <xf numFmtId="0" fontId="43" fillId="0" borderId="0" xfId="8"/>
    <xf numFmtId="0" fontId="40" fillId="0" borderId="0" xfId="9" applyFont="1"/>
    <xf numFmtId="4" fontId="5" fillId="2" borderId="51" xfId="8" applyNumberFormat="1" applyFont="1" applyFill="1" applyBorder="1" applyAlignment="1">
      <alignment horizontal="center"/>
    </xf>
    <xf numFmtId="4" fontId="5" fillId="2" borderId="33" xfId="8" applyNumberFormat="1" applyFont="1" applyFill="1" applyBorder="1" applyAlignment="1">
      <alignment horizontal="center"/>
    </xf>
    <xf numFmtId="0" fontId="5" fillId="2" borderId="9" xfId="8" applyFont="1" applyFill="1" applyBorder="1"/>
    <xf numFmtId="164" fontId="8" fillId="0" borderId="19" xfId="8" applyNumberFormat="1" applyFont="1" applyBorder="1" applyAlignment="1">
      <alignment horizontal="center"/>
    </xf>
    <xf numFmtId="4" fontId="43" fillId="0" borderId="15" xfId="8" applyNumberFormat="1" applyBorder="1" applyAlignment="1">
      <alignment horizontal="center"/>
    </xf>
    <xf numFmtId="4" fontId="43" fillId="0" borderId="5" xfId="8" applyNumberFormat="1" applyBorder="1" applyAlignment="1">
      <alignment horizontal="center"/>
    </xf>
    <xf numFmtId="0" fontId="43" fillId="0" borderId="5" xfId="8" applyBorder="1"/>
    <xf numFmtId="164" fontId="8" fillId="0" borderId="24" xfId="8" applyNumberFormat="1" applyFont="1" applyBorder="1" applyAlignment="1">
      <alignment horizontal="center"/>
    </xf>
    <xf numFmtId="0" fontId="6" fillId="0" borderId="0" xfId="8" applyFont="1"/>
    <xf numFmtId="3" fontId="43" fillId="0" borderId="0" xfId="8" applyNumberFormat="1"/>
    <xf numFmtId="164" fontId="5" fillId="2" borderId="46" xfId="8" applyNumberFormat="1" applyFont="1" applyFill="1" applyBorder="1"/>
    <xf numFmtId="164" fontId="5" fillId="2" borderId="9" xfId="8" applyNumberFormat="1" applyFont="1" applyFill="1" applyBorder="1"/>
    <xf numFmtId="3" fontId="5" fillId="2" borderId="46" xfId="8" applyNumberFormat="1" applyFont="1" applyFill="1" applyBorder="1"/>
    <xf numFmtId="3" fontId="5" fillId="2" borderId="45" xfId="8" applyNumberFormat="1" applyFont="1" applyFill="1" applyBorder="1"/>
    <xf numFmtId="165" fontId="8" fillId="0" borderId="16" xfId="8" applyNumberFormat="1" applyFont="1" applyBorder="1" applyAlignment="1">
      <alignment horizontal="center"/>
    </xf>
    <xf numFmtId="164" fontId="8" fillId="0" borderId="5" xfId="8" applyNumberFormat="1" applyFont="1" applyBorder="1" applyAlignment="1">
      <alignment horizontal="center"/>
    </xf>
    <xf numFmtId="164" fontId="43" fillId="0" borderId="23" xfId="8" applyNumberFormat="1" applyBorder="1"/>
    <xf numFmtId="164" fontId="43" fillId="0" borderId="5" xfId="8" applyNumberFormat="1" applyBorder="1"/>
    <xf numFmtId="3" fontId="43" fillId="0" borderId="16" xfId="8" applyNumberFormat="1" applyBorder="1"/>
    <xf numFmtId="3" fontId="43" fillId="0" borderId="18" xfId="8" applyNumberFormat="1" applyBorder="1"/>
    <xf numFmtId="3" fontId="43" fillId="0" borderId="15" xfId="8" applyNumberFormat="1" applyBorder="1"/>
    <xf numFmtId="3" fontId="43" fillId="0" borderId="5" xfId="8" applyNumberFormat="1" applyBorder="1"/>
    <xf numFmtId="165" fontId="8" fillId="0" borderId="17" xfId="8" applyNumberFormat="1" applyFont="1" applyBorder="1" applyAlignment="1">
      <alignment horizontal="center"/>
    </xf>
    <xf numFmtId="164" fontId="8" fillId="0" borderId="2" xfId="8" applyNumberFormat="1" applyFont="1" applyBorder="1" applyAlignment="1">
      <alignment horizontal="center"/>
    </xf>
    <xf numFmtId="164" fontId="43" fillId="0" borderId="25" xfId="8" applyNumberFormat="1" applyBorder="1"/>
    <xf numFmtId="0" fontId="5" fillId="2" borderId="29" xfId="8" applyFont="1" applyFill="1" applyBorder="1" applyAlignment="1">
      <alignment horizontal="center" vertical="center"/>
    </xf>
    <xf numFmtId="0" fontId="5" fillId="2" borderId="37" xfId="8" applyFont="1" applyFill="1" applyBorder="1" applyAlignment="1">
      <alignment horizontal="center" vertical="center"/>
    </xf>
    <xf numFmtId="0" fontId="5" fillId="0" borderId="39" xfId="8" applyFont="1" applyBorder="1" applyAlignment="1">
      <alignment horizontal="center" vertical="center"/>
    </xf>
    <xf numFmtId="3" fontId="43" fillId="0" borderId="23" xfId="8" applyNumberFormat="1" applyBorder="1"/>
    <xf numFmtId="165" fontId="5" fillId="2" borderId="4" xfId="0" applyNumberFormat="1" applyFont="1" applyFill="1" applyBorder="1" applyAlignment="1">
      <alignment horizontal="center"/>
    </xf>
    <xf numFmtId="3" fontId="0" fillId="0" borderId="21" xfId="0" applyNumberFormat="1" applyBorder="1"/>
    <xf numFmtId="3" fontId="0" fillId="0" borderId="25" xfId="0" applyNumberFormat="1" applyBorder="1"/>
    <xf numFmtId="164" fontId="9" fillId="0" borderId="1" xfId="0" applyNumberFormat="1" applyFont="1" applyBorder="1" applyAlignment="1">
      <alignment horizontal="center"/>
    </xf>
    <xf numFmtId="4" fontId="0" fillId="0" borderId="21" xfId="0" applyNumberFormat="1" applyBorder="1"/>
    <xf numFmtId="4" fontId="0" fillId="0" borderId="25" xfId="0" applyNumberFormat="1" applyBorder="1"/>
    <xf numFmtId="4" fontId="0" fillId="0" borderId="17" xfId="0" applyNumberFormat="1" applyBorder="1" applyAlignment="1">
      <alignment horizontal="center"/>
    </xf>
    <xf numFmtId="164" fontId="6" fillId="0" borderId="1" xfId="0" applyNumberFormat="1" applyFont="1" applyBorder="1"/>
    <xf numFmtId="164" fontId="0" fillId="0" borderId="19" xfId="0" applyNumberFormat="1" applyBorder="1"/>
    <xf numFmtId="164" fontId="5" fillId="2" borderId="1" xfId="0" applyNumberFormat="1" applyFont="1" applyFill="1" applyBorder="1"/>
    <xf numFmtId="164" fontId="0" fillId="0" borderId="20" xfId="0" applyNumberFormat="1" applyBorder="1"/>
    <xf numFmtId="0" fontId="0" fillId="0" borderId="19" xfId="0" applyBorder="1"/>
    <xf numFmtId="3" fontId="5" fillId="2" borderId="48" xfId="0" applyNumberFormat="1" applyFont="1" applyFill="1" applyBorder="1"/>
    <xf numFmtId="3" fontId="5" fillId="2" borderId="46" xfId="0" applyNumberFormat="1" applyFont="1" applyFill="1" applyBorder="1" applyProtection="1">
      <protection locked="0"/>
    </xf>
    <xf numFmtId="3" fontId="5" fillId="2" borderId="43" xfId="0" applyNumberFormat="1" applyFont="1" applyFill="1" applyBorder="1"/>
    <xf numFmtId="4" fontId="6" fillId="0" borderId="26" xfId="0" applyNumberFormat="1" applyFont="1" applyBorder="1"/>
    <xf numFmtId="4" fontId="6" fillId="0" borderId="13" xfId="0" applyNumberFormat="1" applyFont="1" applyBorder="1"/>
    <xf numFmtId="4" fontId="0" fillId="0" borderId="27" xfId="0" applyNumberFormat="1" applyBorder="1"/>
    <xf numFmtId="4" fontId="0" fillId="0" borderId="16" xfId="0" applyNumberFormat="1" applyBorder="1"/>
    <xf numFmtId="4" fontId="5" fillId="2" borderId="55" xfId="0" applyNumberFormat="1" applyFont="1" applyFill="1" applyBorder="1"/>
    <xf numFmtId="4" fontId="0" fillId="0" borderId="18" xfId="0" applyNumberFormat="1" applyBorder="1"/>
    <xf numFmtId="164" fontId="0" fillId="0" borderId="17" xfId="0" applyNumberFormat="1" applyBorder="1"/>
    <xf numFmtId="164" fontId="8" fillId="0" borderId="63" xfId="0" applyNumberFormat="1" applyFont="1" applyBorder="1" applyAlignment="1">
      <alignment horizontal="center"/>
    </xf>
    <xf numFmtId="164" fontId="9" fillId="0" borderId="63" xfId="0" applyNumberFormat="1" applyFont="1" applyBorder="1" applyAlignment="1">
      <alignment horizontal="center"/>
    </xf>
    <xf numFmtId="164" fontId="6" fillId="0" borderId="71" xfId="0" applyNumberFormat="1" applyFont="1" applyBorder="1"/>
    <xf numFmtId="164" fontId="6" fillId="0" borderId="72" xfId="0" applyNumberFormat="1" applyFont="1" applyBorder="1"/>
    <xf numFmtId="164" fontId="0" fillId="0" borderId="73" xfId="0" applyNumberFormat="1" applyBorder="1"/>
    <xf numFmtId="164" fontId="0" fillId="0" borderId="70" xfId="0" applyNumberFormat="1" applyBorder="1"/>
    <xf numFmtId="164" fontId="0" fillId="0" borderId="74" xfId="0" applyNumberFormat="1" applyBorder="1"/>
    <xf numFmtId="164" fontId="0" fillId="0" borderId="69" xfId="0" applyNumberFormat="1" applyBorder="1"/>
    <xf numFmtId="164" fontId="0" fillId="0" borderId="75" xfId="0" applyNumberFormat="1" applyBorder="1"/>
    <xf numFmtId="164" fontId="5" fillId="2" borderId="33" xfId="0" applyNumberFormat="1" applyFont="1" applyFill="1" applyBorder="1"/>
    <xf numFmtId="164" fontId="0" fillId="0" borderId="76" xfId="0" applyNumberFormat="1" applyBorder="1"/>
    <xf numFmtId="3" fontId="6" fillId="0" borderId="18" xfId="0" applyNumberFormat="1" applyFont="1" applyBorder="1" applyAlignment="1">
      <alignment vertical="center"/>
    </xf>
    <xf numFmtId="3" fontId="0" fillId="0" borderId="22" xfId="0" applyNumberFormat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0" xfId="0" applyNumberFormat="1" applyBorder="1" applyProtection="1">
      <protection locked="0"/>
    </xf>
    <xf numFmtId="3" fontId="5" fillId="2" borderId="44" xfId="0" applyNumberFormat="1" applyFont="1" applyFill="1" applyBorder="1"/>
    <xf numFmtId="2" fontId="5" fillId="2" borderId="44" xfId="0" applyNumberFormat="1" applyFont="1" applyFill="1" applyBorder="1" applyAlignment="1">
      <alignment horizontal="center"/>
    </xf>
    <xf numFmtId="4" fontId="5" fillId="2" borderId="44" xfId="0" applyNumberFormat="1" applyFont="1" applyFill="1" applyBorder="1" applyAlignment="1">
      <alignment horizontal="center"/>
    </xf>
    <xf numFmtId="3" fontId="5" fillId="2" borderId="54" xfId="0" applyNumberFormat="1" applyFont="1" applyFill="1" applyBorder="1" applyAlignment="1">
      <alignment horizontal="center" vertical="center"/>
    </xf>
    <xf numFmtId="164" fontId="5" fillId="2" borderId="54" xfId="0" applyNumberFormat="1" applyFont="1" applyFill="1" applyBorder="1" applyAlignment="1">
      <alignment horizontal="center" vertical="center" wrapText="1"/>
    </xf>
    <xf numFmtId="3" fontId="0" fillId="0" borderId="19" xfId="0" applyNumberFormat="1" applyBorder="1"/>
    <xf numFmtId="3" fontId="0" fillId="0" borderId="20" xfId="0" applyNumberFormat="1" applyBorder="1"/>
    <xf numFmtId="0" fontId="0" fillId="0" borderId="30" xfId="0" applyBorder="1"/>
    <xf numFmtId="0" fontId="0" fillId="0" borderId="6" xfId="0" applyBorder="1" applyProtection="1">
      <protection locked="0"/>
    </xf>
    <xf numFmtId="3" fontId="5" fillId="2" borderId="44" xfId="0" applyNumberFormat="1" applyFont="1" applyFill="1" applyBorder="1" applyProtection="1">
      <protection locked="0"/>
    </xf>
    <xf numFmtId="4" fontId="5" fillId="2" borderId="44" xfId="0" applyNumberFormat="1" applyFont="1" applyFill="1" applyBorder="1"/>
    <xf numFmtId="165" fontId="5" fillId="2" borderId="4" xfId="8" applyNumberFormat="1" applyFont="1" applyFill="1" applyBorder="1" applyAlignment="1">
      <alignment horizontal="center"/>
    </xf>
    <xf numFmtId="164" fontId="5" fillId="2" borderId="50" xfId="8" applyNumberFormat="1" applyFont="1" applyFill="1" applyBorder="1" applyAlignment="1">
      <alignment horizontal="center"/>
    </xf>
    <xf numFmtId="164" fontId="5" fillId="2" borderId="19" xfId="8" applyNumberFormat="1" applyFont="1" applyFill="1" applyBorder="1" applyAlignment="1">
      <alignment horizontal="center"/>
    </xf>
    <xf numFmtId="164" fontId="8" fillId="0" borderId="21" xfId="0" applyNumberFormat="1" applyFon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4" fontId="5" fillId="2" borderId="52" xfId="0" applyNumberFormat="1" applyFont="1" applyFill="1" applyBorder="1" applyAlignment="1">
      <alignment horizontal="center"/>
    </xf>
    <xf numFmtId="4" fontId="8" fillId="0" borderId="13" xfId="0" applyNumberFormat="1" applyFont="1" applyBorder="1" applyAlignment="1">
      <alignment horizontal="center" vertical="center"/>
    </xf>
    <xf numFmtId="3" fontId="5" fillId="2" borderId="59" xfId="0" applyNumberFormat="1" applyFont="1" applyFill="1" applyBorder="1"/>
    <xf numFmtId="0" fontId="16" fillId="0" borderId="0" xfId="11" applyFont="1"/>
    <xf numFmtId="0" fontId="16" fillId="0" borderId="0" xfId="11" applyFont="1" applyAlignment="1">
      <alignment horizontal="center" vertical="center"/>
    </xf>
    <xf numFmtId="0" fontId="37" fillId="0" borderId="0" xfId="11" applyFont="1"/>
    <xf numFmtId="0" fontId="16" fillId="0" borderId="66" xfId="11" applyFont="1" applyBorder="1" applyAlignment="1">
      <alignment horizontal="center" vertical="center"/>
    </xf>
    <xf numFmtId="0" fontId="16" fillId="0" borderId="66" xfId="11" applyFont="1" applyBorder="1"/>
    <xf numFmtId="0" fontId="31" fillId="0" borderId="66" xfId="11" applyFont="1" applyBorder="1"/>
    <xf numFmtId="0" fontId="22" fillId="0" borderId="66" xfId="11" quotePrefix="1" applyFont="1" applyBorder="1" applyAlignment="1">
      <alignment horizontal="center" vertical="center"/>
    </xf>
    <xf numFmtId="0" fontId="31" fillId="0" borderId="0" xfId="11" applyFont="1"/>
    <xf numFmtId="0" fontId="22" fillId="0" borderId="0" xfId="11" quotePrefix="1" applyFont="1" applyAlignment="1">
      <alignment horizontal="center" vertical="center"/>
    </xf>
    <xf numFmtId="0" fontId="16" fillId="3" borderId="0" xfId="11" applyFont="1" applyFill="1" applyAlignment="1">
      <alignment horizontal="center" vertical="center"/>
    </xf>
    <xf numFmtId="164" fontId="28" fillId="3" borderId="0" xfId="12" applyNumberFormat="1" applyFont="1" applyFill="1" applyBorder="1" applyAlignment="1">
      <alignment horizontal="right" vertical="center" indent="1"/>
    </xf>
    <xf numFmtId="0" fontId="26" fillId="3" borderId="0" xfId="11" applyFont="1" applyFill="1" applyAlignment="1">
      <alignment horizontal="left" vertical="center" indent="1"/>
    </xf>
    <xf numFmtId="164" fontId="28" fillId="0" borderId="0" xfId="12" applyNumberFormat="1" applyFont="1" applyFill="1" applyBorder="1" applyAlignment="1">
      <alignment horizontal="right" vertical="center" indent="1"/>
    </xf>
    <xf numFmtId="0" fontId="32" fillId="0" borderId="0" xfId="11" applyFont="1"/>
    <xf numFmtId="0" fontId="34" fillId="0" borderId="0" xfId="11" applyFont="1" applyAlignment="1">
      <alignment vertical="center"/>
    </xf>
    <xf numFmtId="0" fontId="30" fillId="0" borderId="0" xfId="11" applyFont="1" applyAlignment="1">
      <alignment vertical="center"/>
    </xf>
    <xf numFmtId="164" fontId="29" fillId="3" borderId="0" xfId="12" applyNumberFormat="1" applyFont="1" applyFill="1" applyBorder="1" applyAlignment="1">
      <alignment horizontal="center" vertical="center"/>
    </xf>
    <xf numFmtId="164" fontId="32" fillId="0" borderId="0" xfId="11" applyNumberFormat="1" applyFont="1" applyAlignment="1">
      <alignment horizontal="center" vertical="center"/>
    </xf>
    <xf numFmtId="2" fontId="31" fillId="0" borderId="0" xfId="11" applyNumberFormat="1" applyFont="1"/>
    <xf numFmtId="0" fontId="27" fillId="3" borderId="0" xfId="11" applyFont="1" applyFill="1" applyAlignment="1">
      <alignment horizontal="left" vertical="center" indent="1"/>
    </xf>
    <xf numFmtId="0" fontId="23" fillId="0" borderId="0" xfId="11" applyFont="1" applyAlignment="1">
      <alignment horizontal="center" vertical="center" wrapText="1"/>
    </xf>
    <xf numFmtId="164" fontId="31" fillId="0" borderId="0" xfId="11" applyNumberFormat="1" applyFont="1"/>
    <xf numFmtId="0" fontId="16" fillId="0" borderId="38" xfId="11" applyFont="1" applyBorder="1" applyAlignment="1">
      <alignment horizontal="center" vertical="center"/>
    </xf>
    <xf numFmtId="0" fontId="16" fillId="0" borderId="38" xfId="11" applyFont="1" applyBorder="1"/>
    <xf numFmtId="164" fontId="16" fillId="0" borderId="0" xfId="11" applyNumberFormat="1" applyFont="1" applyAlignment="1">
      <alignment horizontal="right" indent="1"/>
    </xf>
    <xf numFmtId="164" fontId="31" fillId="0" borderId="0" xfId="11" applyNumberFormat="1" applyFont="1" applyAlignment="1">
      <alignment horizontal="right" indent="1"/>
    </xf>
    <xf numFmtId="164" fontId="36" fillId="0" borderId="0" xfId="11" applyNumberFormat="1" applyFont="1"/>
    <xf numFmtId="0" fontId="35" fillId="0" borderId="0" xfId="11" applyFont="1" applyAlignment="1">
      <alignment vertical="center"/>
    </xf>
    <xf numFmtId="0" fontId="32" fillId="0" borderId="0" xfId="11" applyFont="1" applyAlignment="1">
      <alignment horizontal="center" vertical="center"/>
    </xf>
    <xf numFmtId="0" fontId="36" fillId="0" borderId="0" xfId="11" applyFont="1"/>
    <xf numFmtId="0" fontId="20" fillId="2" borderId="0" xfId="11" applyFont="1" applyFill="1" applyAlignment="1">
      <alignment horizontal="center" vertical="center"/>
    </xf>
    <xf numFmtId="0" fontId="19" fillId="2" borderId="0" xfId="11" applyFont="1" applyFill="1"/>
    <xf numFmtId="0" fontId="15" fillId="2" borderId="0" xfId="11" applyFont="1" applyFill="1" applyAlignment="1">
      <alignment horizontal="center" vertical="center"/>
    </xf>
    <xf numFmtId="2" fontId="6" fillId="0" borderId="10" xfId="0" applyNumberFormat="1" applyFont="1" applyBorder="1"/>
    <xf numFmtId="2" fontId="6" fillId="0" borderId="26" xfId="0" applyNumberFormat="1" applyFont="1" applyBorder="1"/>
    <xf numFmtId="2" fontId="0" fillId="0" borderId="0" xfId="0" applyNumberFormat="1" applyAlignment="1">
      <alignment horizontal="left"/>
    </xf>
    <xf numFmtId="2" fontId="0" fillId="0" borderId="27" xfId="0" applyNumberFormat="1" applyBorder="1"/>
    <xf numFmtId="2" fontId="0" fillId="0" borderId="0" xfId="0" applyNumberFormat="1"/>
    <xf numFmtId="2" fontId="0" fillId="0" borderId="22" xfId="0" applyNumberFormat="1" applyBorder="1"/>
    <xf numFmtId="2" fontId="5" fillId="2" borderId="10" xfId="0" applyNumberFormat="1" applyFont="1" applyFill="1" applyBorder="1"/>
    <xf numFmtId="2" fontId="5" fillId="2" borderId="55" xfId="0" applyNumberFormat="1" applyFont="1" applyFill="1" applyBorder="1"/>
    <xf numFmtId="2" fontId="5" fillId="2" borderId="46" xfId="0" applyNumberFormat="1" applyFont="1" applyFill="1" applyBorder="1"/>
    <xf numFmtId="2" fontId="5" fillId="2" borderId="44" xfId="0" applyNumberFormat="1" applyFont="1" applyFill="1" applyBorder="1"/>
    <xf numFmtId="2" fontId="0" fillId="0" borderId="25" xfId="0" applyNumberFormat="1" applyBorder="1"/>
    <xf numFmtId="2" fontId="0" fillId="0" borderId="8" xfId="0" applyNumberFormat="1" applyBorder="1"/>
    <xf numFmtId="0" fontId="10" fillId="4" borderId="0" xfId="0" applyFont="1" applyFill="1" applyAlignment="1">
      <alignment horizontal="center" vertical="center"/>
    </xf>
    <xf numFmtId="17" fontId="11" fillId="4" borderId="0" xfId="0" applyNumberFormat="1" applyFont="1" applyFill="1" applyAlignment="1">
      <alignment horizontal="center"/>
    </xf>
    <xf numFmtId="0" fontId="14" fillId="2" borderId="0" xfId="11" applyFont="1" applyFill="1" applyAlignment="1">
      <alignment horizontal="left" vertical="center"/>
    </xf>
    <xf numFmtId="0" fontId="17" fillId="2" borderId="0" xfId="11" applyFont="1" applyFill="1" applyAlignment="1">
      <alignment horizontal="left" vertical="center"/>
    </xf>
    <xf numFmtId="0" fontId="18" fillId="2" borderId="0" xfId="11" applyFont="1" applyFill="1" applyAlignment="1">
      <alignment horizontal="left" vertical="center" wrapText="1" indent="2"/>
    </xf>
    <xf numFmtId="0" fontId="17" fillId="2" borderId="0" xfId="11" applyFont="1" applyFill="1" applyAlignment="1">
      <alignment horizontal="left" vertical="center" wrapText="1" indent="2"/>
    </xf>
    <xf numFmtId="0" fontId="14" fillId="2" borderId="0" xfId="11" applyFont="1" applyFill="1" applyAlignment="1">
      <alignment horizontal="center" vertical="center" wrapText="1"/>
    </xf>
    <xf numFmtId="0" fontId="14" fillId="2" borderId="0" xfId="11" applyFont="1" applyFill="1" applyAlignment="1">
      <alignment horizontal="center" vertical="center"/>
    </xf>
    <xf numFmtId="0" fontId="21" fillId="0" borderId="0" xfId="11" quotePrefix="1" applyFont="1" applyAlignment="1">
      <alignment horizontal="left" vertical="top"/>
    </xf>
    <xf numFmtId="0" fontId="22" fillId="0" borderId="0" xfId="11" quotePrefix="1" applyFont="1" applyAlignment="1">
      <alignment horizontal="left" vertical="top"/>
    </xf>
    <xf numFmtId="0" fontId="24" fillId="3" borderId="0" xfId="11" applyFont="1" applyFill="1" applyAlignment="1">
      <alignment horizontal="center" vertical="center" wrapText="1"/>
    </xf>
    <xf numFmtId="164" fontId="41" fillId="3" borderId="0" xfId="0" applyNumberFormat="1" applyFont="1" applyFill="1" applyAlignment="1">
      <alignment horizontal="center" vertical="center"/>
    </xf>
    <xf numFmtId="0" fontId="33" fillId="3" borderId="0" xfId="11" applyFont="1" applyFill="1" applyAlignment="1">
      <alignment horizontal="center" vertical="center" wrapText="1"/>
    </xf>
    <xf numFmtId="0" fontId="22" fillId="0" borderId="0" xfId="11" quotePrefix="1" applyFont="1" applyAlignment="1">
      <alignment horizontal="center" vertical="center"/>
    </xf>
    <xf numFmtId="0" fontId="5" fillId="2" borderId="31" xfId="8" applyFont="1" applyFill="1" applyBorder="1" applyAlignment="1">
      <alignment horizontal="center" vertical="center" wrapText="1"/>
    </xf>
    <xf numFmtId="0" fontId="5" fillId="2" borderId="43" xfId="8" applyFont="1" applyFill="1" applyBorder="1" applyAlignment="1">
      <alignment horizontal="center" vertical="center" wrapText="1"/>
    </xf>
    <xf numFmtId="0" fontId="5" fillId="2" borderId="31" xfId="8" applyFont="1" applyFill="1" applyBorder="1" applyAlignment="1">
      <alignment horizontal="center" vertical="center"/>
    </xf>
    <xf numFmtId="0" fontId="5" fillId="2" borderId="43" xfId="8" applyFont="1" applyFill="1" applyBorder="1" applyAlignment="1">
      <alignment horizontal="center" vertical="center"/>
    </xf>
    <xf numFmtId="0" fontId="5" fillId="2" borderId="33" xfId="8" applyFont="1" applyFill="1" applyBorder="1" applyAlignment="1">
      <alignment horizontal="center" vertical="center"/>
    </xf>
    <xf numFmtId="0" fontId="7" fillId="2" borderId="40" xfId="8" applyFont="1" applyFill="1" applyBorder="1" applyAlignment="1">
      <alignment horizontal="center" vertical="center"/>
    </xf>
    <xf numFmtId="0" fontId="7" fillId="2" borderId="41" xfId="8" applyFont="1" applyFill="1" applyBorder="1" applyAlignment="1">
      <alignment horizontal="center" vertical="center"/>
    </xf>
    <xf numFmtId="0" fontId="5" fillId="2" borderId="32" xfId="8" applyFont="1" applyFill="1" applyBorder="1" applyAlignment="1">
      <alignment horizontal="center" vertical="center" wrapText="1"/>
    </xf>
    <xf numFmtId="0" fontId="5" fillId="2" borderId="62" xfId="8" applyFont="1" applyFill="1" applyBorder="1" applyAlignment="1">
      <alignment horizontal="center" vertical="center" wrapText="1"/>
    </xf>
    <xf numFmtId="0" fontId="5" fillId="2" borderId="2" xfId="8" applyFont="1" applyFill="1" applyBorder="1" applyAlignment="1">
      <alignment horizontal="center" vertical="center" wrapText="1"/>
    </xf>
    <xf numFmtId="0" fontId="5" fillId="2" borderId="5" xfId="8" applyFont="1" applyFill="1" applyBorder="1" applyAlignment="1">
      <alignment horizontal="center" vertical="center" wrapText="1"/>
    </xf>
    <xf numFmtId="0" fontId="5" fillId="2" borderId="49" xfId="8" applyFont="1" applyFill="1" applyBorder="1" applyAlignment="1">
      <alignment horizontal="center" vertical="center"/>
    </xf>
    <xf numFmtId="0" fontId="5" fillId="2" borderId="42" xfId="8" applyFont="1" applyFill="1" applyBorder="1" applyAlignment="1">
      <alignment horizontal="center" vertical="center"/>
    </xf>
    <xf numFmtId="0" fontId="5" fillId="2" borderId="50" xfId="8" applyFont="1" applyFill="1" applyBorder="1" applyAlignment="1">
      <alignment horizontal="center" vertical="center"/>
    </xf>
    <xf numFmtId="0" fontId="5" fillId="2" borderId="47" xfId="8" applyFont="1" applyFill="1" applyBorder="1" applyAlignment="1">
      <alignment horizontal="center" vertical="center"/>
    </xf>
    <xf numFmtId="0" fontId="5" fillId="2" borderId="3" xfId="8" applyFont="1" applyFill="1" applyBorder="1" applyAlignment="1">
      <alignment horizontal="center" vertical="center"/>
    </xf>
    <xf numFmtId="0" fontId="5" fillId="2" borderId="0" xfId="8" applyFont="1" applyFill="1" applyAlignment="1">
      <alignment horizontal="center" vertical="center"/>
    </xf>
    <xf numFmtId="0" fontId="7" fillId="2" borderId="24" xfId="8" applyFont="1" applyFill="1" applyBorder="1" applyAlignment="1">
      <alignment horizontal="center" vertical="center" wrapText="1"/>
    </xf>
    <xf numFmtId="0" fontId="7" fillId="2" borderId="20" xfId="8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7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3">
    <cellStyle name="Hiperligação" xfId="1" builtinId="8"/>
    <cellStyle name="Normal" xfId="0" builtinId="0"/>
    <cellStyle name="Normal 2" xfId="2" xr:uid="{00000000-0005-0000-0000-000002000000}"/>
    <cellStyle name="Normal 2 2" xfId="4" xr:uid="{14E9BB0C-3AA6-4DA3-B5A3-3D3BEC221BCB}"/>
    <cellStyle name="Normal 2 2 2" xfId="5" xr:uid="{1EEBFB34-00E9-426C-B388-EAF788631347}"/>
    <cellStyle name="Normal 2 2 2 2" xfId="6" xr:uid="{7F3C8D3D-4376-4700-90ED-8EF15B3BECED}"/>
    <cellStyle name="Normal 2 2 2 2 2" xfId="7" xr:uid="{0E0CE131-3CB7-4F9C-AA0E-7EEA3098BFE7}"/>
    <cellStyle name="Normal 2 2 2 2 2 2" xfId="8" xr:uid="{6BE943C2-7193-46DF-8530-06C9B19723D0}"/>
    <cellStyle name="Normal 2 2 2 2 2 2 2" xfId="9" xr:uid="{2F68E93E-D6A0-49AE-BC3F-C67C1C12A2CE}"/>
    <cellStyle name="Normal 2 3" xfId="10" xr:uid="{F3E0573F-BBFE-407D-BD54-4ED3A9794EEF}"/>
    <cellStyle name="Normal 2 4" xfId="11" xr:uid="{FE483A7E-9AFD-4EF3-9241-9DA4F3A8BFB3}"/>
    <cellStyle name="Percentagem 2" xfId="3" xr:uid="{00000000-0005-0000-0000-000003000000}"/>
    <cellStyle name="Percentagem 2 2" xfId="12" xr:uid="{D66067FC-E377-4960-A7B9-0AD73FFB8291}"/>
  </cellStyles>
  <dxfs count="1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4</xdr:row>
      <xdr:rowOff>9525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503730</xdr:colOff>
      <xdr:row>11</xdr:row>
      <xdr:rowOff>107504</xdr:rowOff>
    </xdr:from>
    <xdr:to>
      <xdr:col>2</xdr:col>
      <xdr:colOff>315725</xdr:colOff>
      <xdr:row>13</xdr:row>
      <xdr:rowOff>23539</xdr:rowOff>
    </xdr:to>
    <xdr:sp macro="" textlink="">
      <xdr:nvSpPr>
        <xdr:cNvPr id="2" name="Mais 1">
          <a:extLst>
            <a:ext uri="{FF2B5EF4-FFF2-40B4-BE49-F238E27FC236}">
              <a16:creationId xmlns:a16="http://schemas.microsoft.com/office/drawing/2014/main" id="{25DBA00A-AC99-4687-B8E3-5E6853BF3386}"/>
            </a:ext>
          </a:extLst>
        </xdr:cNvPr>
        <xdr:cNvSpPr/>
      </xdr:nvSpPr>
      <xdr:spPr>
        <a:xfrm>
          <a:off x="1111425" y="2204909"/>
          <a:ext cx="421595" cy="298940"/>
        </a:xfrm>
        <a:prstGeom prst="mathPlus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oneCellAnchor>
    <xdr:from>
      <xdr:col>1</xdr:col>
      <xdr:colOff>329704</xdr:colOff>
      <xdr:row>8</xdr:row>
      <xdr:rowOff>13332</xdr:rowOff>
    </xdr:from>
    <xdr:ext cx="726474" cy="685268"/>
    <xdr:pic>
      <xdr:nvPicPr>
        <xdr:cNvPr id="3" name="Imagem 2">
          <a:extLst>
            <a:ext uri="{FF2B5EF4-FFF2-40B4-BE49-F238E27FC236}">
              <a16:creationId xmlns:a16="http://schemas.microsoft.com/office/drawing/2014/main" id="{CCCDC713-3BA8-481A-AFE1-63282089D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1209" y="1535427"/>
          <a:ext cx="726474" cy="685268"/>
        </a:xfrm>
        <a:prstGeom prst="rect">
          <a:avLst/>
        </a:prstGeom>
      </xdr:spPr>
    </xdr:pic>
    <xdr:clientData/>
  </xdr:oneCellAnchor>
  <xdr:oneCellAnchor>
    <xdr:from>
      <xdr:col>1</xdr:col>
      <xdr:colOff>288239</xdr:colOff>
      <xdr:row>24</xdr:row>
      <xdr:rowOff>134916</xdr:rowOff>
    </xdr:from>
    <xdr:ext cx="924096" cy="881132"/>
    <xdr:pic>
      <xdr:nvPicPr>
        <xdr:cNvPr id="4" name="Imagem 3">
          <a:extLst>
            <a:ext uri="{FF2B5EF4-FFF2-40B4-BE49-F238E27FC236}">
              <a16:creationId xmlns:a16="http://schemas.microsoft.com/office/drawing/2014/main" id="{C2722D0F-2113-4847-A3C6-48FA282D9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649" y="4710726"/>
          <a:ext cx="924096" cy="881132"/>
        </a:xfrm>
        <a:prstGeom prst="rect">
          <a:avLst/>
        </a:prstGeom>
      </xdr:spPr>
    </xdr:pic>
    <xdr:clientData/>
  </xdr:oneCellAnchor>
  <xdr:oneCellAnchor>
    <xdr:from>
      <xdr:col>1</xdr:col>
      <xdr:colOff>398941</xdr:colOff>
      <xdr:row>13</xdr:row>
      <xdr:rowOff>128240</xdr:rowOff>
    </xdr:from>
    <xdr:ext cx="656512" cy="656519"/>
    <xdr:pic>
      <xdr:nvPicPr>
        <xdr:cNvPr id="5" name="Imagem 4">
          <a:extLst>
            <a:ext uri="{FF2B5EF4-FFF2-40B4-BE49-F238E27FC236}">
              <a16:creationId xmlns:a16="http://schemas.microsoft.com/office/drawing/2014/main" id="{774476E7-42AA-43C3-BCCC-FBBA4DD2B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351" y="2602835"/>
          <a:ext cx="656512" cy="656519"/>
        </a:xfrm>
        <a:prstGeom prst="rect">
          <a:avLst/>
        </a:prstGeom>
      </xdr:spPr>
    </xdr:pic>
    <xdr:clientData/>
  </xdr:oneCellAnchor>
  <xdr:oneCellAnchor>
    <xdr:from>
      <xdr:col>1</xdr:col>
      <xdr:colOff>345015</xdr:colOff>
      <xdr:row>38</xdr:row>
      <xdr:rowOff>103654</xdr:rowOff>
    </xdr:from>
    <xdr:ext cx="958683" cy="963707"/>
    <xdr:pic>
      <xdr:nvPicPr>
        <xdr:cNvPr id="6" name="Imagem 5">
          <a:extLst>
            <a:ext uri="{FF2B5EF4-FFF2-40B4-BE49-F238E27FC236}">
              <a16:creationId xmlns:a16="http://schemas.microsoft.com/office/drawing/2014/main" id="{D351248D-B6DF-4EE1-8BF3-6C00C1E26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15" y="7344559"/>
          <a:ext cx="958683" cy="963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2:I33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6384" width="9.140625" style="107"/>
  </cols>
  <sheetData>
    <row r="2" spans="1:9" x14ac:dyDescent="0.25">
      <c r="D2" s="307" t="s">
        <v>50</v>
      </c>
      <c r="E2" s="307"/>
      <c r="F2" s="307"/>
      <c r="G2" s="307"/>
      <c r="H2" s="307"/>
      <c r="I2" s="307"/>
    </row>
    <row r="3" spans="1:9" x14ac:dyDescent="0.25">
      <c r="D3" s="307"/>
      <c r="E3" s="307"/>
      <c r="F3" s="307"/>
      <c r="G3" s="307"/>
      <c r="H3" s="307"/>
      <c r="I3" s="307"/>
    </row>
    <row r="4" spans="1:9" ht="15.75" x14ac:dyDescent="0.25">
      <c r="D4" s="308" t="s">
        <v>97</v>
      </c>
      <c r="E4" s="308"/>
      <c r="F4" s="308"/>
      <c r="G4" s="308"/>
      <c r="H4" s="308"/>
      <c r="I4" s="308"/>
    </row>
    <row r="6" spans="1:9" ht="15" customHeight="1" x14ac:dyDescent="0.25"/>
    <row r="7" spans="1:9" ht="15" customHeight="1" x14ac:dyDescent="0.25">
      <c r="A7" s="108" t="s">
        <v>49</v>
      </c>
    </row>
    <row r="8" spans="1:9" ht="15" customHeight="1" x14ac:dyDescent="0.25"/>
    <row r="9" spans="1:9" ht="15" customHeight="1" x14ac:dyDescent="0.25">
      <c r="A9" s="108" t="s">
        <v>48</v>
      </c>
    </row>
    <row r="10" spans="1:9" ht="15" customHeight="1" x14ac:dyDescent="0.25"/>
    <row r="11" spans="1:9" ht="15" customHeight="1" x14ac:dyDescent="0.25">
      <c r="A11" s="108" t="s">
        <v>51</v>
      </c>
    </row>
    <row r="12" spans="1:9" ht="15" customHeight="1" x14ac:dyDescent="0.25"/>
    <row r="13" spans="1:9" ht="15" customHeight="1" x14ac:dyDescent="0.25">
      <c r="A13" s="108" t="s">
        <v>52</v>
      </c>
    </row>
    <row r="14" spans="1:9" ht="15" customHeight="1" x14ac:dyDescent="0.25"/>
    <row r="15" spans="1:9" ht="15" customHeight="1" x14ac:dyDescent="0.25">
      <c r="A15" s="108" t="s">
        <v>55</v>
      </c>
    </row>
    <row r="16" spans="1:9" ht="15" customHeight="1" x14ac:dyDescent="0.25"/>
    <row r="17" spans="1:1" ht="15" customHeight="1" x14ac:dyDescent="0.25">
      <c r="A17" s="108" t="s">
        <v>56</v>
      </c>
    </row>
    <row r="18" spans="1:1" ht="15" customHeight="1" x14ac:dyDescent="0.25"/>
    <row r="19" spans="1:1" ht="15" customHeight="1" x14ac:dyDescent="0.25">
      <c r="A19" s="108" t="s">
        <v>54</v>
      </c>
    </row>
    <row r="20" spans="1:1" ht="15" customHeight="1" x14ac:dyDescent="0.25"/>
    <row r="21" spans="1:1" ht="15" customHeight="1" x14ac:dyDescent="0.25">
      <c r="A21" s="108" t="s">
        <v>53</v>
      </c>
    </row>
    <row r="22" spans="1:1" ht="15" customHeight="1" x14ac:dyDescent="0.25"/>
    <row r="23" spans="1:1" ht="15" customHeight="1" x14ac:dyDescent="0.25">
      <c r="A23" s="108" t="s">
        <v>61</v>
      </c>
    </row>
    <row r="24" spans="1:1" ht="15" customHeight="1" x14ac:dyDescent="0.25"/>
    <row r="25" spans="1:1" ht="15" customHeight="1" x14ac:dyDescent="0.25">
      <c r="A25" s="108" t="s">
        <v>62</v>
      </c>
    </row>
    <row r="26" spans="1:1" ht="15" customHeight="1" x14ac:dyDescent="0.25"/>
    <row r="27" spans="1:1" ht="15" customHeight="1" x14ac:dyDescent="0.25">
      <c r="A27" s="108" t="s">
        <v>64</v>
      </c>
    </row>
    <row r="28" spans="1:1" ht="15" customHeight="1" x14ac:dyDescent="0.25"/>
    <row r="29" spans="1:1" ht="15" customHeight="1" x14ac:dyDescent="0.25">
      <c r="A29" s="120" t="s">
        <v>76</v>
      </c>
    </row>
    <row r="30" spans="1:1" ht="15" customHeight="1" x14ac:dyDescent="0.25"/>
    <row r="31" spans="1:1" ht="15" customHeight="1" x14ac:dyDescent="0.25">
      <c r="A31" s="120" t="s">
        <v>77</v>
      </c>
    </row>
    <row r="32" spans="1:1" ht="15" customHeight="1" x14ac:dyDescent="0.25"/>
    <row r="33" spans="1:1" x14ac:dyDescent="0.25">
      <c r="A33" s="120" t="s">
        <v>78</v>
      </c>
    </row>
  </sheetData>
  <mergeCells count="2">
    <mergeCell ref="D2:I3"/>
    <mergeCell ref="D4:I4"/>
  </mergeCells>
  <hyperlinks>
    <hyperlink ref="A7" location="'1'!A1" display="1. MERCADO DE VINHOS TRANQUILOS: PORTUGAL (CONTINENTE)" xr:uid="{00000000-0004-0000-0000-000000000000}"/>
    <hyperlink ref="A9" location="'2'!A1" display="2. EVOLUÇÃO DAS VENDAS DE VINHO TRANQUILO NO MERCADO NACIONAL POR CANAL DE DISTRIBUIÇÃO" xr:uid="{00000000-0004-0000-0000-000001000000}"/>
    <hyperlink ref="A11" location="'3'!A1" display="3. EVOLUÇÃO DAS VENDAS DE VINHO TRANQUILO CERTIFICADO NO MERCADO NACIONAL POR CANAL DE DISTRIBUIÇÃO" xr:uid="{00000000-0004-0000-0000-000002000000}"/>
    <hyperlink ref="A13" location="'4'!A1" display="4. EVOLUÇÃO DAS VENDAS DE VINHO TRANQUILO  NÃO CERTIFICADO NO MERCADO NACIONAL POR CANAL DE DISTRIBUIÇÃO" xr:uid="{00000000-0004-0000-0000-000003000000}"/>
    <hyperlink ref="A15" location="'5'!A1" display="5. EVOLUÇÃO DAS VENDAS NO MERCADO NACIONAL DE VINHO TRANQUILO POR TIPO DE PRODUTO / REGIÃO" xr:uid="{00000000-0004-0000-0000-000004000000}"/>
    <hyperlink ref="A17" location="'6'!A1" display="6. EVOLUÇÃO DAS VENDAS NO MERCADO NACIONAL DE VINHO TRANQUILO NA DISTRIBUIÇÃO POR TIPO DE PRODUTO / REGIÃO" xr:uid="{00000000-0004-0000-0000-000005000000}"/>
    <hyperlink ref="A19" location="'7'!A1" display="7. EVOLUÇÃO DAS VENDAS NO MERCADO NACIONAL DE VINHO TRANQUILO NA RESTAURAÇÃO POR TIPO DE PRODUTO / REGIÃO" xr:uid="{00000000-0004-0000-0000-000006000000}"/>
    <hyperlink ref="A21" location="'8'!A1" display="8. EVOLUÇÃO DAS VENDAS NO MERCADO NACIONAL DE VINHO TRANQUILO CERTIFICADO POR REGIÃO / TIPO DE CERTIFICAÇÃO" xr:uid="{00000000-0004-0000-0000-000007000000}"/>
    <hyperlink ref="A23" location="'9'!A1" display="9. EVOLUÇÃO DAS VENDAS NO MERCADO NACIONAL  DE VINHO TRANQUILO CERTIFICADO NA DISTRIBUIÇÃO POR REGIÃO / TIPO DE CERTIFICAÇÃO" xr:uid="{00000000-0004-0000-0000-000008000000}"/>
    <hyperlink ref="A25" location="'10'!A1" display="10. EVOLUÇÃO DAS VENDAS NO MERCADO NACIONAL  DE VINHO TRANQUILO CERTIFICADO NA RESTAURAÇÃO POR REGIÃO / TIPO DE CERTIFICAÇÃO" xr:uid="{00000000-0004-0000-0000-000009000000}"/>
    <hyperlink ref="A27" location="'11'!A1" display="11. EVOLUÇÃO DAS VENDAS NO MERCADO NACIONAL  DE VINHO TRANQUILO CERTIFICADO  POR REGIÃO / CANAL DE DISTRIBUIÇÃO" xr:uid="{00000000-0004-0000-0000-00000A000000}"/>
    <hyperlink ref="A29" location="'12'!A1" display="12. EVOLUÇÃO DAS VENDAS NO MERCADO NACIONAL  DE VINHO TRANQUILO  POR CANAL DE DISTRIBUIÇÃO / ACONDICIONAMENTO" xr:uid="{00000000-0004-0000-0000-00000B000000}"/>
    <hyperlink ref="A31" location="'13'!A1" display="13. EVOLUÇÃO DAS VENDAS NO MERCADO NACIONAL  DE VINHO TRANQUILO  CERTIFICADO POR CANAL DE DISTRIBUIÇÃO / ACONDICIONAMENTO" xr:uid="{00000000-0004-0000-0000-00000C000000}"/>
    <hyperlink ref="A33" location="'14'!A1" display="14. EVOLUÇÃO DAS VENDAS NO MERCADO NACIONAL  DE VINHO TRANQUILO NÃO CERTIFICADO POR CANAL DE DISTRIBUIÇÃO / ACONDICIONAMENTO" xr:uid="{00000000-0004-0000-0000-00000D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1ADF8-1EF3-4ADC-BD2D-34E203DBF0E8}">
  <dimension ref="A1:V141"/>
  <sheetViews>
    <sheetView topLeftCell="D127" workbookViewId="0">
      <selection activeCell="O139" sqref="O139"/>
    </sheetView>
  </sheetViews>
  <sheetFormatPr defaultRowHeight="15" x14ac:dyDescent="0.25"/>
  <cols>
    <col min="1" max="1" width="3.42578125" customWidth="1"/>
    <col min="2" max="2" width="19.5703125" customWidth="1"/>
    <col min="3" max="10" width="11.140625" customWidth="1"/>
    <col min="11" max="11" width="2.5703125" customWidth="1"/>
    <col min="12" max="19" width="10.7109375" customWidth="1"/>
    <col min="20" max="20" width="2.5703125" customWidth="1"/>
    <col min="21" max="22" width="11.140625" customWidth="1"/>
  </cols>
  <sheetData>
    <row r="1" spans="1:22" x14ac:dyDescent="0.25">
      <c r="A1" s="1" t="s">
        <v>60</v>
      </c>
    </row>
    <row r="2" spans="1:22" x14ac:dyDescent="0.25">
      <c r="A2" s="1"/>
    </row>
    <row r="3" spans="1:22" x14ac:dyDescent="0.25">
      <c r="A3" s="1" t="s">
        <v>22</v>
      </c>
      <c r="L3" s="1" t="s">
        <v>24</v>
      </c>
    </row>
    <row r="4" spans="1:22" ht="15.75" thickBot="1" x14ac:dyDescent="0.3"/>
    <row r="5" spans="1:22" ht="24" customHeight="1" x14ac:dyDescent="0.25">
      <c r="A5" s="355" t="s">
        <v>29</v>
      </c>
      <c r="B5" s="366"/>
      <c r="C5" s="357">
        <v>2016</v>
      </c>
      <c r="D5" s="348">
        <v>2017</v>
      </c>
      <c r="E5" s="348">
        <v>2018</v>
      </c>
      <c r="F5" s="348">
        <v>2019</v>
      </c>
      <c r="G5" s="348">
        <v>2020</v>
      </c>
      <c r="H5" s="348">
        <v>2021</v>
      </c>
      <c r="I5" s="348">
        <v>2022</v>
      </c>
      <c r="J5" s="342">
        <v>2023</v>
      </c>
      <c r="L5" s="373">
        <v>2016</v>
      </c>
      <c r="M5" s="348">
        <v>2017</v>
      </c>
      <c r="N5" s="348">
        <v>2018</v>
      </c>
      <c r="O5" s="346">
        <v>2019</v>
      </c>
      <c r="P5" s="376">
        <v>2020</v>
      </c>
      <c r="Q5" s="376">
        <v>2021</v>
      </c>
      <c r="R5" s="346">
        <v>2022</v>
      </c>
      <c r="S5" s="342">
        <v>2023</v>
      </c>
      <c r="U5" s="371" t="s">
        <v>88</v>
      </c>
      <c r="V5" s="372"/>
    </row>
    <row r="6" spans="1:22" ht="21.75" customHeight="1" thickBot="1" x14ac:dyDescent="0.3">
      <c r="A6" s="367"/>
      <c r="B6" s="368"/>
      <c r="C6" s="369"/>
      <c r="D6" s="350"/>
      <c r="E6" s="350"/>
      <c r="F6" s="350"/>
      <c r="G6" s="350"/>
      <c r="H6" s="350"/>
      <c r="I6" s="350"/>
      <c r="J6" s="370"/>
      <c r="L6" s="374"/>
      <c r="M6" s="350"/>
      <c r="N6" s="350"/>
      <c r="O6" s="375"/>
      <c r="P6" s="377"/>
      <c r="Q6" s="377"/>
      <c r="R6" s="375"/>
      <c r="S6" s="370"/>
      <c r="U6" s="99" t="s">
        <v>0</v>
      </c>
      <c r="V6" s="100" t="s">
        <v>38</v>
      </c>
    </row>
    <row r="7" spans="1:22" ht="20.100000000000001" customHeight="1" thickBot="1" x14ac:dyDescent="0.3">
      <c r="A7" s="5" t="s">
        <v>10</v>
      </c>
      <c r="B7" s="6"/>
      <c r="C7" s="12">
        <v>18625525</v>
      </c>
      <c r="D7" s="13">
        <v>19983662</v>
      </c>
      <c r="E7" s="13">
        <v>20334191</v>
      </c>
      <c r="F7" s="13">
        <v>21469566</v>
      </c>
      <c r="G7" s="13">
        <v>19900394</v>
      </c>
      <c r="H7" s="13">
        <v>20073262</v>
      </c>
      <c r="I7" s="13">
        <v>21371202</v>
      </c>
      <c r="J7" s="14">
        <v>20828396</v>
      </c>
      <c r="L7" s="103">
        <f>C7/C45</f>
        <v>0.16972846980551387</v>
      </c>
      <c r="M7" s="173">
        <f>D7/D45</f>
        <v>0.17784797322324608</v>
      </c>
      <c r="N7" s="20">
        <f>E7/E45</f>
        <v>0.17665948104128135</v>
      </c>
      <c r="O7" s="20">
        <f>F7/F45</f>
        <v>0.17230649587352914</v>
      </c>
      <c r="P7" s="20">
        <f>G7/G45</f>
        <v>0.17704576152653625</v>
      </c>
      <c r="Q7" s="20">
        <f t="shared" ref="Q7:R7" si="0">H7/H45</f>
        <v>0.17120755669057869</v>
      </c>
      <c r="R7" s="20">
        <f t="shared" si="0"/>
        <v>0.17216602109516921</v>
      </c>
      <c r="S7" s="157">
        <f>J7/J45</f>
        <v>0.16962683262394593</v>
      </c>
      <c r="U7" s="72">
        <f>(J7-I7)/I7</f>
        <v>-2.5398945740160054E-2</v>
      </c>
      <c r="V7" s="71">
        <f>(S7-R7)*100</f>
        <v>-0.25391884712232804</v>
      </c>
    </row>
    <row r="8" spans="1:22" ht="20.100000000000001" customHeight="1" x14ac:dyDescent="0.25">
      <c r="A8" s="23"/>
      <c r="B8" t="s">
        <v>91</v>
      </c>
      <c r="C8" s="9">
        <v>488904</v>
      </c>
      <c r="D8" s="10">
        <v>462559</v>
      </c>
      <c r="E8" s="10">
        <v>714382</v>
      </c>
      <c r="F8" s="10">
        <v>730840</v>
      </c>
      <c r="G8" s="10">
        <v>595254</v>
      </c>
      <c r="H8" s="10">
        <v>980147</v>
      </c>
      <c r="I8" s="10">
        <v>1338075</v>
      </c>
      <c r="J8" s="11">
        <v>1463263</v>
      </c>
      <c r="L8" s="48">
        <f>C8/C7</f>
        <v>2.6249139286006702E-2</v>
      </c>
      <c r="M8" s="35">
        <f>D8/D7</f>
        <v>2.3146858668846582E-2</v>
      </c>
      <c r="N8" s="17">
        <f>E8/E7</f>
        <v>3.5132059101834937E-2</v>
      </c>
      <c r="O8" s="17">
        <f>F8/F7</f>
        <v>3.404074400013489E-2</v>
      </c>
      <c r="P8" s="17">
        <f>G8/G7</f>
        <v>2.9911669085546749E-2</v>
      </c>
      <c r="Q8" s="17">
        <f t="shared" ref="Q8:R8" si="1">H8/H7</f>
        <v>4.8828486371572291E-2</v>
      </c>
      <c r="R8" s="17">
        <f t="shared" si="1"/>
        <v>6.2611125008317267E-2</v>
      </c>
      <c r="S8" s="49">
        <f>J8/J7</f>
        <v>7.0253273463784724E-2</v>
      </c>
      <c r="U8" s="77">
        <f t="shared" ref="U8:U47" si="2">(J8-I8)/I8</f>
        <v>9.355828335481943E-2</v>
      </c>
      <c r="V8" s="74">
        <f t="shared" ref="V8:V47" si="3">(S8-R8)*100</f>
        <v>0.76421484554674568</v>
      </c>
    </row>
    <row r="9" spans="1:22" ht="20.100000000000001" customHeight="1" thickBot="1" x14ac:dyDescent="0.3">
      <c r="A9" s="23"/>
      <c r="B9" t="s">
        <v>92</v>
      </c>
      <c r="C9" s="9">
        <v>18136621</v>
      </c>
      <c r="D9" s="10">
        <v>19521103</v>
      </c>
      <c r="E9" s="10">
        <v>19619809</v>
      </c>
      <c r="F9" s="10">
        <v>20738726</v>
      </c>
      <c r="G9" s="10">
        <v>19305140</v>
      </c>
      <c r="H9" s="10">
        <v>19093115</v>
      </c>
      <c r="I9" s="10">
        <v>20033127</v>
      </c>
      <c r="J9" s="11">
        <v>19365133</v>
      </c>
      <c r="L9" s="48">
        <f>C9/C7</f>
        <v>0.9737508607139933</v>
      </c>
      <c r="M9" s="35">
        <f>D9/D7</f>
        <v>0.97685314133115342</v>
      </c>
      <c r="N9" s="17">
        <f>E9/E7</f>
        <v>0.96486794089816508</v>
      </c>
      <c r="O9" s="17">
        <f>F9/F7</f>
        <v>0.9659592559998651</v>
      </c>
      <c r="P9" s="17">
        <f>G9/G7</f>
        <v>0.97008833091445323</v>
      </c>
      <c r="Q9" s="17">
        <f t="shared" ref="Q9:R9" si="4">H9/H7</f>
        <v>0.95117151362842767</v>
      </c>
      <c r="R9" s="17">
        <f t="shared" si="4"/>
        <v>0.93738887499168277</v>
      </c>
      <c r="S9" s="49">
        <f>J9/J7</f>
        <v>0.92974672653621526</v>
      </c>
      <c r="U9" s="75">
        <f t="shared" si="2"/>
        <v>-3.3344469887302164E-2</v>
      </c>
      <c r="V9" s="74">
        <f t="shared" si="3"/>
        <v>-0.76421484554675123</v>
      </c>
    </row>
    <row r="10" spans="1:22" ht="20.100000000000001" customHeight="1" thickBot="1" x14ac:dyDescent="0.3">
      <c r="A10" s="5" t="s">
        <v>18</v>
      </c>
      <c r="B10" s="6"/>
      <c r="C10" s="12">
        <v>539211</v>
      </c>
      <c r="D10" s="13">
        <v>687664</v>
      </c>
      <c r="E10" s="13">
        <v>429621</v>
      </c>
      <c r="F10" s="13">
        <v>392807</v>
      </c>
      <c r="G10" s="13">
        <v>275614</v>
      </c>
      <c r="H10" s="13">
        <v>297993</v>
      </c>
      <c r="I10" s="13">
        <v>395152</v>
      </c>
      <c r="J10" s="14">
        <v>386549</v>
      </c>
      <c r="L10" s="103">
        <f>C10/C45</f>
        <v>4.9136578932567508E-3</v>
      </c>
      <c r="M10" s="173">
        <f>D10/D45</f>
        <v>6.1199818460995941E-3</v>
      </c>
      <c r="N10" s="20">
        <f>E10/E45</f>
        <v>3.7324633620504665E-3</v>
      </c>
      <c r="O10" s="20">
        <f>F10/F45</f>
        <v>3.1525182076150658E-3</v>
      </c>
      <c r="P10" s="20">
        <f>G10/G45</f>
        <v>2.4520263527131555E-3</v>
      </c>
      <c r="Q10" s="20">
        <f t="shared" ref="Q10:R10" si="5">H10/H45</f>
        <v>2.5416224548304913E-3</v>
      </c>
      <c r="R10" s="20">
        <f t="shared" si="5"/>
        <v>3.1833374448380723E-3</v>
      </c>
      <c r="S10" s="157">
        <f>J10/J45</f>
        <v>3.1480620266655999E-3</v>
      </c>
      <c r="U10" s="72">
        <f t="shared" si="2"/>
        <v>-2.1771368992185285E-2</v>
      </c>
      <c r="V10" s="71">
        <f t="shared" si="3"/>
        <v>-3.5275418172472321E-3</v>
      </c>
    </row>
    <row r="11" spans="1:22" ht="20.100000000000001" customHeight="1" x14ac:dyDescent="0.25">
      <c r="A11" s="23"/>
      <c r="B11" t="s">
        <v>91</v>
      </c>
      <c r="C11" s="9">
        <v>519585</v>
      </c>
      <c r="D11" s="10">
        <v>652024</v>
      </c>
      <c r="E11" s="10">
        <v>372541</v>
      </c>
      <c r="F11" s="10">
        <v>302233</v>
      </c>
      <c r="G11" s="10">
        <v>211885</v>
      </c>
      <c r="H11" s="10">
        <v>213769</v>
      </c>
      <c r="I11" s="10">
        <v>300674</v>
      </c>
      <c r="J11" s="11">
        <v>287973</v>
      </c>
      <c r="L11" s="48">
        <f>C11/C10</f>
        <v>0.96360237458063724</v>
      </c>
      <c r="M11" s="35">
        <f>D11/D10</f>
        <v>0.94817236324716725</v>
      </c>
      <c r="N11" s="17">
        <f>E11/E10</f>
        <v>0.86713871063099801</v>
      </c>
      <c r="O11" s="17">
        <f>F11/F10</f>
        <v>0.76941856942467934</v>
      </c>
      <c r="P11" s="17">
        <f>G11/G10</f>
        <v>0.76877444542004403</v>
      </c>
      <c r="Q11" s="17">
        <f t="shared" ref="Q11:R11" si="6">H11/H10</f>
        <v>0.71736248838059957</v>
      </c>
      <c r="R11" s="17">
        <f t="shared" si="6"/>
        <v>0.76090719520589545</v>
      </c>
      <c r="S11" s="49">
        <f>J11/J10</f>
        <v>0.74498446510015548</v>
      </c>
      <c r="U11" s="77">
        <f t="shared" si="2"/>
        <v>-4.2241763504659531E-2</v>
      </c>
      <c r="V11" s="74">
        <f t="shared" si="3"/>
        <v>-1.5922730105739968</v>
      </c>
    </row>
    <row r="12" spans="1:22" ht="20.100000000000001" customHeight="1" thickBot="1" x14ac:dyDescent="0.3">
      <c r="A12" s="23"/>
      <c r="B12" t="s">
        <v>92</v>
      </c>
      <c r="C12" s="9">
        <v>19626</v>
      </c>
      <c r="D12" s="10">
        <v>35640</v>
      </c>
      <c r="E12" s="10">
        <v>57080</v>
      </c>
      <c r="F12" s="10">
        <v>90574</v>
      </c>
      <c r="G12" s="10">
        <v>63729</v>
      </c>
      <c r="H12" s="10">
        <v>84224</v>
      </c>
      <c r="I12" s="10">
        <v>94478</v>
      </c>
      <c r="J12" s="11">
        <v>98576</v>
      </c>
      <c r="L12" s="48">
        <f>C12/C10</f>
        <v>3.6397625419362735E-2</v>
      </c>
      <c r="M12" s="35">
        <f>D12/D10</f>
        <v>5.1827636752832779E-2</v>
      </c>
      <c r="N12" s="17">
        <f>E12/E10</f>
        <v>0.13286128936900199</v>
      </c>
      <c r="O12" s="17">
        <f>F12/F10</f>
        <v>0.23058143057532071</v>
      </c>
      <c r="P12" s="17">
        <f>G12/G10</f>
        <v>0.23122555457995603</v>
      </c>
      <c r="Q12" s="17">
        <f t="shared" ref="Q12:R12" si="7">H12/H10</f>
        <v>0.28263751161940048</v>
      </c>
      <c r="R12" s="17">
        <f t="shared" si="7"/>
        <v>0.23909280479410455</v>
      </c>
      <c r="S12" s="49">
        <f>J12/J10</f>
        <v>0.25501553489984452</v>
      </c>
      <c r="U12" s="75">
        <f t="shared" si="2"/>
        <v>4.3375177289951099E-2</v>
      </c>
      <c r="V12" s="74">
        <f t="shared" si="3"/>
        <v>1.5922730105739968</v>
      </c>
    </row>
    <row r="13" spans="1:22" ht="20.100000000000001" customHeight="1" thickBot="1" x14ac:dyDescent="0.3">
      <c r="A13" s="5" t="s">
        <v>15</v>
      </c>
      <c r="B13" s="6"/>
      <c r="C13" s="12">
        <v>11753648</v>
      </c>
      <c r="D13" s="13">
        <v>13623943</v>
      </c>
      <c r="E13" s="13">
        <v>13143932</v>
      </c>
      <c r="F13" s="13">
        <v>12901981</v>
      </c>
      <c r="G13" s="13">
        <v>12362376</v>
      </c>
      <c r="H13" s="13">
        <v>14025361</v>
      </c>
      <c r="I13" s="13">
        <v>16005439</v>
      </c>
      <c r="J13" s="14">
        <v>16561395</v>
      </c>
      <c r="L13" s="103">
        <f>C13/C45</f>
        <v>0.10710724608689627</v>
      </c>
      <c r="M13" s="173">
        <f>D13/D45</f>
        <v>0.12124858045832795</v>
      </c>
      <c r="N13" s="20">
        <f>E13/E45</f>
        <v>0.11419191478834301</v>
      </c>
      <c r="O13" s="20">
        <f>F13/F45</f>
        <v>0.1035463472310922</v>
      </c>
      <c r="P13" s="20">
        <f>G13/G45</f>
        <v>0.10998306230506669</v>
      </c>
      <c r="Q13" s="20">
        <f t="shared" ref="Q13:R13" si="8">H13/H45</f>
        <v>0.1196241940404769</v>
      </c>
      <c r="R13" s="20">
        <f t="shared" si="8"/>
        <v>0.12893953033205358</v>
      </c>
      <c r="S13" s="157">
        <f>J13/J45</f>
        <v>0.13487629953281352</v>
      </c>
      <c r="U13" s="72">
        <f t="shared" si="2"/>
        <v>3.4735442120644111E-2</v>
      </c>
      <c r="V13" s="71">
        <f t="shared" si="3"/>
        <v>0.59367692007599449</v>
      </c>
    </row>
    <row r="14" spans="1:22" ht="20.100000000000001" customHeight="1" x14ac:dyDescent="0.25">
      <c r="A14" s="23"/>
      <c r="B14" t="s">
        <v>91</v>
      </c>
      <c r="C14" s="9">
        <v>1951595</v>
      </c>
      <c r="D14" s="10">
        <v>1596350</v>
      </c>
      <c r="E14" s="10">
        <v>1314189</v>
      </c>
      <c r="F14" s="10">
        <v>681631</v>
      </c>
      <c r="G14" s="10">
        <v>450223</v>
      </c>
      <c r="H14" s="10">
        <v>516104</v>
      </c>
      <c r="I14" s="10">
        <v>523463</v>
      </c>
      <c r="J14" s="11">
        <v>518627</v>
      </c>
      <c r="L14" s="48">
        <f>C14/C13</f>
        <v>0.16604164085907627</v>
      </c>
      <c r="M14" s="35">
        <f>D14/D13</f>
        <v>0.11717239275002839</v>
      </c>
      <c r="N14" s="17">
        <f>E14/E13</f>
        <v>9.9984464314027188E-2</v>
      </c>
      <c r="O14" s="17">
        <f>F14/F13</f>
        <v>5.2831499286814944E-2</v>
      </c>
      <c r="P14" s="17">
        <f>G14/G13</f>
        <v>3.6418808164385232E-2</v>
      </c>
      <c r="Q14" s="17">
        <f t="shared" ref="Q14:R14" si="9">H14/H13</f>
        <v>3.6797912010963565E-2</v>
      </c>
      <c r="R14" s="17">
        <f t="shared" si="9"/>
        <v>3.2705319735372454E-2</v>
      </c>
      <c r="S14" s="49">
        <f>J14/J13</f>
        <v>3.131541757201009E-2</v>
      </c>
      <c r="U14" s="77">
        <f t="shared" si="2"/>
        <v>-9.2384753077103827E-3</v>
      </c>
      <c r="V14" s="74">
        <f t="shared" si="3"/>
        <v>-0.13899021633623637</v>
      </c>
    </row>
    <row r="15" spans="1:22" ht="20.100000000000001" customHeight="1" thickBot="1" x14ac:dyDescent="0.3">
      <c r="A15" s="23"/>
      <c r="B15" t="s">
        <v>92</v>
      </c>
      <c r="C15" s="9">
        <v>9802053</v>
      </c>
      <c r="D15" s="10">
        <v>12027593</v>
      </c>
      <c r="E15" s="10">
        <v>11829743</v>
      </c>
      <c r="F15" s="10">
        <v>12220350</v>
      </c>
      <c r="G15" s="10">
        <v>11912153</v>
      </c>
      <c r="H15" s="10">
        <v>13509257</v>
      </c>
      <c r="I15" s="10">
        <v>15481976</v>
      </c>
      <c r="J15" s="11">
        <v>16042768</v>
      </c>
      <c r="L15" s="48">
        <f>C15/C13</f>
        <v>0.83395835914092376</v>
      </c>
      <c r="M15" s="35">
        <f>D15/D13</f>
        <v>0.88282760724997156</v>
      </c>
      <c r="N15" s="17">
        <f>E15/E13</f>
        <v>0.90001553568597281</v>
      </c>
      <c r="O15" s="17">
        <f>F15/F13</f>
        <v>0.94716850071318504</v>
      </c>
      <c r="P15" s="17">
        <f>G15/G13</f>
        <v>0.96358119183561475</v>
      </c>
      <c r="Q15" s="17">
        <f t="shared" ref="Q15:R15" si="10">H15/H13</f>
        <v>0.96320208798903639</v>
      </c>
      <c r="R15" s="17">
        <f t="shared" si="10"/>
        <v>0.9672946802646275</v>
      </c>
      <c r="S15" s="49">
        <f>J15/J13</f>
        <v>0.96868458242798994</v>
      </c>
      <c r="U15" s="75">
        <f t="shared" si="2"/>
        <v>3.6222249666321663E-2</v>
      </c>
      <c r="V15" s="74">
        <f t="shared" si="3"/>
        <v>0.13899021633624331</v>
      </c>
    </row>
    <row r="16" spans="1:22" ht="20.100000000000001" customHeight="1" thickBot="1" x14ac:dyDescent="0.3">
      <c r="A16" s="5" t="s">
        <v>8</v>
      </c>
      <c r="B16" s="6"/>
      <c r="C16" s="12">
        <v>108515</v>
      </c>
      <c r="D16" s="13">
        <v>88963</v>
      </c>
      <c r="E16" s="13">
        <v>259060</v>
      </c>
      <c r="F16" s="13">
        <v>298131</v>
      </c>
      <c r="G16" s="13">
        <v>76415</v>
      </c>
      <c r="H16" s="13"/>
      <c r="I16" s="13"/>
      <c r="J16" s="14"/>
      <c r="L16" s="103">
        <f>C16/C45</f>
        <v>9.8886259050122547E-4</v>
      </c>
      <c r="M16" s="173">
        <f>D16/D45</f>
        <v>7.9174123550826881E-4</v>
      </c>
      <c r="N16" s="20">
        <f>E16/E45</f>
        <v>2.2506626970580906E-3</v>
      </c>
      <c r="O16" s="20">
        <f>F16/F45</f>
        <v>2.3926849718932889E-3</v>
      </c>
      <c r="P16" s="20">
        <f>G16/G45</f>
        <v>6.798333674725369E-4</v>
      </c>
      <c r="Q16" s="20">
        <f t="shared" ref="Q16:R16" si="11">H16/H45</f>
        <v>0</v>
      </c>
      <c r="R16" s="20">
        <f t="shared" si="11"/>
        <v>0</v>
      </c>
      <c r="S16" s="157">
        <f>J16/J45</f>
        <v>0</v>
      </c>
      <c r="U16" s="72"/>
      <c r="V16" s="71">
        <f t="shared" si="3"/>
        <v>0</v>
      </c>
    </row>
    <row r="17" spans="1:22" ht="20.100000000000001" customHeight="1" thickBot="1" x14ac:dyDescent="0.3">
      <c r="A17" s="23"/>
      <c r="B17" t="s">
        <v>91</v>
      </c>
      <c r="C17" s="9">
        <v>108515</v>
      </c>
      <c r="D17" s="10">
        <v>88963</v>
      </c>
      <c r="E17" s="10">
        <v>259060</v>
      </c>
      <c r="F17" s="10">
        <v>298131</v>
      </c>
      <c r="G17" s="10">
        <v>76415</v>
      </c>
      <c r="H17" s="10"/>
      <c r="I17" s="10"/>
      <c r="J17" s="11"/>
      <c r="L17" s="48">
        <f>C17/C16</f>
        <v>1</v>
      </c>
      <c r="M17" s="35">
        <f>D17/D16</f>
        <v>1</v>
      </c>
      <c r="N17" s="17">
        <f>E17/E16</f>
        <v>1</v>
      </c>
      <c r="O17" s="17">
        <f>F17/F16</f>
        <v>1</v>
      </c>
      <c r="P17" s="17">
        <f>G17/G16</f>
        <v>1</v>
      </c>
      <c r="Q17" s="17"/>
      <c r="R17" s="17"/>
      <c r="S17" s="49"/>
      <c r="U17" s="121"/>
      <c r="V17" s="74"/>
    </row>
    <row r="18" spans="1:22" ht="20.100000000000001" customHeight="1" thickBot="1" x14ac:dyDescent="0.3">
      <c r="A18" s="5" t="s">
        <v>16</v>
      </c>
      <c r="B18" s="6"/>
      <c r="C18" s="12">
        <v>33870</v>
      </c>
      <c r="D18" s="13">
        <v>27242</v>
      </c>
      <c r="E18" s="13">
        <v>23820</v>
      </c>
      <c r="F18" s="13">
        <v>29584</v>
      </c>
      <c r="G18" s="13">
        <v>54141</v>
      </c>
      <c r="H18" s="13">
        <v>32673</v>
      </c>
      <c r="I18" s="13">
        <v>38012</v>
      </c>
      <c r="J18" s="14">
        <v>33928</v>
      </c>
      <c r="L18" s="103">
        <f>C18/C45</f>
        <v>3.0864650914874908E-4</v>
      </c>
      <c r="M18" s="173">
        <f>D18/D45</f>
        <v>2.4244477746609554E-4</v>
      </c>
      <c r="N18" s="20">
        <f>E18/E45</f>
        <v>2.0694350900920139E-4</v>
      </c>
      <c r="O18" s="20">
        <f>F18/F45</f>
        <v>2.374298285266915E-4</v>
      </c>
      <c r="P18" s="20">
        <f>G18/G45</f>
        <v>4.8167059279370048E-4</v>
      </c>
      <c r="Q18" s="20">
        <f t="shared" ref="Q18:R18" si="12">H18/H45</f>
        <v>2.7867242004569451E-4</v>
      </c>
      <c r="R18" s="20">
        <f t="shared" si="12"/>
        <v>3.0622399216803864E-4</v>
      </c>
      <c r="S18" s="157">
        <f>J18/J45</f>
        <v>2.7631024382603623E-4</v>
      </c>
      <c r="U18" s="72">
        <f t="shared" si="2"/>
        <v>-0.10743975586656845</v>
      </c>
      <c r="V18" s="71">
        <f t="shared" si="3"/>
        <v>-2.9913748342002416E-3</v>
      </c>
    </row>
    <row r="19" spans="1:22" ht="20.100000000000001" customHeight="1" x14ac:dyDescent="0.25">
      <c r="A19" s="23"/>
      <c r="B19" t="s">
        <v>91</v>
      </c>
      <c r="C19" s="9">
        <v>29612</v>
      </c>
      <c r="D19" s="10">
        <v>21817</v>
      </c>
      <c r="E19" s="10">
        <v>17705</v>
      </c>
      <c r="F19" s="10">
        <v>22693</v>
      </c>
      <c r="G19" s="10">
        <v>29004</v>
      </c>
      <c r="H19" s="10">
        <v>24348</v>
      </c>
      <c r="I19" s="10">
        <v>32441</v>
      </c>
      <c r="J19" s="11">
        <v>27203</v>
      </c>
      <c r="L19" s="48">
        <f>C19/C18</f>
        <v>0.87428402716268083</v>
      </c>
      <c r="M19" s="35">
        <f>D19/D18</f>
        <v>0.80085896777035459</v>
      </c>
      <c r="N19" s="17">
        <f>E19/E18</f>
        <v>0.74328295549958023</v>
      </c>
      <c r="O19" s="17">
        <f>F19/F18</f>
        <v>0.76707003785830175</v>
      </c>
      <c r="P19" s="17">
        <f>G19/G18</f>
        <v>0.53571230675458525</v>
      </c>
      <c r="Q19" s="17">
        <f t="shared" ref="Q19:R19" si="13">H19/H18</f>
        <v>0.74520246074740615</v>
      </c>
      <c r="R19" s="17">
        <f t="shared" si="13"/>
        <v>0.8534410186256971</v>
      </c>
      <c r="S19" s="49">
        <f>J19/J18</f>
        <v>0.80178613534543741</v>
      </c>
      <c r="U19" s="77">
        <f t="shared" si="2"/>
        <v>-0.1614623470299929</v>
      </c>
      <c r="V19" s="74">
        <f t="shared" si="3"/>
        <v>-5.1654883280259689</v>
      </c>
    </row>
    <row r="20" spans="1:22" ht="20.100000000000001" customHeight="1" thickBot="1" x14ac:dyDescent="0.3">
      <c r="A20" s="23"/>
      <c r="B20" t="s">
        <v>92</v>
      </c>
      <c r="C20" s="9">
        <v>4258</v>
      </c>
      <c r="D20" s="10">
        <v>5425</v>
      </c>
      <c r="E20" s="10">
        <v>6115</v>
      </c>
      <c r="F20" s="10">
        <v>6891</v>
      </c>
      <c r="G20" s="10">
        <v>25137</v>
      </c>
      <c r="H20" s="10">
        <v>8325</v>
      </c>
      <c r="I20" s="10">
        <v>5571</v>
      </c>
      <c r="J20" s="11">
        <v>6725</v>
      </c>
      <c r="L20" s="48">
        <f>C20/C18</f>
        <v>0.12571597283731917</v>
      </c>
      <c r="M20" s="35">
        <f>D20/D18</f>
        <v>0.19914103222964541</v>
      </c>
      <c r="N20" s="17">
        <f>E20/E18</f>
        <v>0.25671704450041982</v>
      </c>
      <c r="O20" s="17">
        <f>F20/F18</f>
        <v>0.23292996214169823</v>
      </c>
      <c r="P20" s="17">
        <f>G20/G18</f>
        <v>0.46428769324541475</v>
      </c>
      <c r="Q20" s="17">
        <f t="shared" ref="Q20:R20" si="14">H20/H18</f>
        <v>0.25479753925259391</v>
      </c>
      <c r="R20" s="17">
        <f t="shared" si="14"/>
        <v>0.14655898137430284</v>
      </c>
      <c r="S20" s="49">
        <f>J20/J18</f>
        <v>0.19821386465456262</v>
      </c>
      <c r="U20" s="75">
        <f t="shared" si="2"/>
        <v>0.20714413929276612</v>
      </c>
      <c r="V20" s="74">
        <f t="shared" si="3"/>
        <v>5.1654883280259769</v>
      </c>
    </row>
    <row r="21" spans="1:22" ht="20.100000000000001" customHeight="1" thickBot="1" x14ac:dyDescent="0.3">
      <c r="A21" s="5" t="s">
        <v>19</v>
      </c>
      <c r="B21" s="6"/>
      <c r="C21" s="12">
        <v>1062653</v>
      </c>
      <c r="D21" s="13">
        <v>762668</v>
      </c>
      <c r="E21" s="13">
        <v>1066136</v>
      </c>
      <c r="F21" s="13">
        <v>883932</v>
      </c>
      <c r="G21" s="13">
        <v>506675</v>
      </c>
      <c r="H21" s="13">
        <v>305596</v>
      </c>
      <c r="I21" s="13">
        <v>306306</v>
      </c>
      <c r="J21" s="14">
        <v>415307</v>
      </c>
      <c r="L21" s="103">
        <f>C21/C45</f>
        <v>9.6836179181117709E-3</v>
      </c>
      <c r="M21" s="173">
        <f>D21/D45</f>
        <v>6.7874926048202104E-3</v>
      </c>
      <c r="N21" s="20">
        <f>E21/E45</f>
        <v>9.2623813988679232E-3</v>
      </c>
      <c r="O21" s="20">
        <f>F21/F45</f>
        <v>7.0940989450126914E-3</v>
      </c>
      <c r="P21" s="20">
        <f>G21/G45</f>
        <v>4.5076826730896767E-3</v>
      </c>
      <c r="Q21" s="20">
        <f t="shared" ref="Q21:R21" si="15">H21/H45</f>
        <v>2.6064694664182674E-3</v>
      </c>
      <c r="R21" s="20">
        <f t="shared" si="15"/>
        <v>2.4675956578191949E-3</v>
      </c>
      <c r="S21" s="157">
        <f>J21/J45</f>
        <v>3.3822676972606585E-3</v>
      </c>
      <c r="U21" s="72">
        <f t="shared" si="2"/>
        <v>0.35585656173891467</v>
      </c>
      <c r="V21" s="71">
        <f t="shared" si="3"/>
        <v>9.1467203944146355E-2</v>
      </c>
    </row>
    <row r="22" spans="1:22" ht="20.100000000000001" customHeight="1" x14ac:dyDescent="0.25">
      <c r="A22" s="23"/>
      <c r="B22" t="s">
        <v>91</v>
      </c>
      <c r="C22" s="9">
        <v>784693</v>
      </c>
      <c r="D22" s="10">
        <v>517210</v>
      </c>
      <c r="E22" s="10">
        <v>768158</v>
      </c>
      <c r="F22" s="10">
        <v>591819</v>
      </c>
      <c r="G22" s="10">
        <v>297639</v>
      </c>
      <c r="H22" s="10">
        <v>100499</v>
      </c>
      <c r="I22" s="10">
        <v>78848</v>
      </c>
      <c r="J22" s="11">
        <v>55810</v>
      </c>
      <c r="L22" s="48">
        <f>C22/C21</f>
        <v>0.73842825456663652</v>
      </c>
      <c r="M22" s="35">
        <f>D22/D21</f>
        <v>0.67815877944269332</v>
      </c>
      <c r="N22" s="17">
        <f>E22/E21</f>
        <v>0.72050657702206844</v>
      </c>
      <c r="O22" s="17">
        <f>F22/F21</f>
        <v>0.66953000909572224</v>
      </c>
      <c r="P22" s="17">
        <f>G22/G21</f>
        <v>0.58743573296491836</v>
      </c>
      <c r="Q22" s="17">
        <f t="shared" ref="Q22:R22" si="16">H22/H21</f>
        <v>0.32886228877341328</v>
      </c>
      <c r="R22" s="17">
        <f t="shared" si="16"/>
        <v>0.25741578682755151</v>
      </c>
      <c r="S22" s="49">
        <f>J22/J21</f>
        <v>0.13438251702957091</v>
      </c>
      <c r="U22" s="77">
        <f t="shared" si="2"/>
        <v>-0.29218242694805197</v>
      </c>
      <c r="V22" s="74">
        <f t="shared" si="3"/>
        <v>-12.30332697979806</v>
      </c>
    </row>
    <row r="23" spans="1:22" ht="20.100000000000001" customHeight="1" thickBot="1" x14ac:dyDescent="0.3">
      <c r="A23" s="23"/>
      <c r="B23" t="s">
        <v>92</v>
      </c>
      <c r="C23" s="9">
        <v>277960</v>
      </c>
      <c r="D23" s="10">
        <v>245458</v>
      </c>
      <c r="E23" s="10">
        <v>297978</v>
      </c>
      <c r="F23" s="10">
        <v>292113</v>
      </c>
      <c r="G23" s="10">
        <v>209036</v>
      </c>
      <c r="H23" s="10">
        <v>205097</v>
      </c>
      <c r="I23" s="10">
        <v>227458</v>
      </c>
      <c r="J23" s="11">
        <v>359497</v>
      </c>
      <c r="L23" s="48">
        <f>C23/C21</f>
        <v>0.26157174543336348</v>
      </c>
      <c r="M23" s="35">
        <f>D23/D21</f>
        <v>0.32184122055730674</v>
      </c>
      <c r="N23" s="17">
        <f>E23/E21</f>
        <v>0.2794934229779315</v>
      </c>
      <c r="O23" s="17">
        <f>F23/F21</f>
        <v>0.3304699909042777</v>
      </c>
      <c r="P23" s="17">
        <f>G23/G21</f>
        <v>0.41256426703508164</v>
      </c>
      <c r="Q23" s="17">
        <f t="shared" ref="Q23:R23" si="17">H23/H21</f>
        <v>0.67113771122658672</v>
      </c>
      <c r="R23" s="17">
        <f t="shared" si="17"/>
        <v>0.74258421317244849</v>
      </c>
      <c r="S23" s="49">
        <f>J23/J21</f>
        <v>0.86561748297042906</v>
      </c>
      <c r="U23" s="75">
        <f t="shared" si="2"/>
        <v>0.58049837772248059</v>
      </c>
      <c r="V23" s="74">
        <f t="shared" si="3"/>
        <v>12.303326979798058</v>
      </c>
    </row>
    <row r="24" spans="1:22" ht="20.100000000000001" customHeight="1" thickBot="1" x14ac:dyDescent="0.3">
      <c r="A24" s="5" t="s">
        <v>20</v>
      </c>
      <c r="B24" s="6"/>
      <c r="C24" s="12">
        <v>6243657</v>
      </c>
      <c r="D24" s="13">
        <v>5984241</v>
      </c>
      <c r="E24" s="13">
        <v>6482985</v>
      </c>
      <c r="F24" s="13">
        <v>6587282</v>
      </c>
      <c r="G24" s="13">
        <v>5453007</v>
      </c>
      <c r="H24" s="13">
        <v>5370918</v>
      </c>
      <c r="I24" s="13">
        <v>6100552</v>
      </c>
      <c r="J24" s="14">
        <v>5518511</v>
      </c>
      <c r="L24" s="103">
        <f>C24/C45</f>
        <v>5.6896455192564255E-2</v>
      </c>
      <c r="M24" s="173">
        <f>D24/D45</f>
        <v>5.3257762923004374E-2</v>
      </c>
      <c r="N24" s="20">
        <f>E24/E45</f>
        <v>5.6322907840219039E-2</v>
      </c>
      <c r="O24" s="20">
        <f>F24/F45</f>
        <v>5.2866996880643641E-2</v>
      </c>
      <c r="P24" s="20">
        <f>G24/G45</f>
        <v>4.8513199131863062E-2</v>
      </c>
      <c r="Q24" s="20">
        <f t="shared" ref="Q24:R24" si="18">H24/H45</f>
        <v>4.5809283412205228E-2</v>
      </c>
      <c r="R24" s="20">
        <f t="shared" si="18"/>
        <v>4.9145937805659068E-2</v>
      </c>
      <c r="S24" s="157">
        <f>J24/J45</f>
        <v>4.4942853099701217E-2</v>
      </c>
      <c r="U24" s="72">
        <f t="shared" si="2"/>
        <v>-9.5407923741982689E-2</v>
      </c>
      <c r="V24" s="71">
        <f t="shared" si="3"/>
        <v>-0.42030847059578502</v>
      </c>
    </row>
    <row r="25" spans="1:22" ht="20.100000000000001" customHeight="1" x14ac:dyDescent="0.25">
      <c r="A25" s="23"/>
      <c r="B25" t="s">
        <v>91</v>
      </c>
      <c r="C25" s="9">
        <v>1595497</v>
      </c>
      <c r="D25" s="10">
        <v>1691808</v>
      </c>
      <c r="E25" s="10">
        <v>2701487</v>
      </c>
      <c r="F25" s="10">
        <v>2635299</v>
      </c>
      <c r="G25" s="10">
        <v>1779838</v>
      </c>
      <c r="H25" s="10">
        <v>1569308</v>
      </c>
      <c r="I25" s="10">
        <v>1600525</v>
      </c>
      <c r="J25" s="11">
        <v>1222711</v>
      </c>
      <c r="L25" s="48">
        <f>C25/C24</f>
        <v>0.2555388612795354</v>
      </c>
      <c r="M25" s="35">
        <f>D25/D24</f>
        <v>0.28271053923129097</v>
      </c>
      <c r="N25" s="17">
        <f>E25/E24</f>
        <v>0.41670418796279801</v>
      </c>
      <c r="O25" s="17">
        <f>F25/F24</f>
        <v>0.40005862812613763</v>
      </c>
      <c r="P25" s="17">
        <f>G25/G24</f>
        <v>0.32639569323861128</v>
      </c>
      <c r="Q25" s="17">
        <f t="shared" ref="Q25:R25" si="19">H25/H24</f>
        <v>0.29218617748399806</v>
      </c>
      <c r="R25" s="17">
        <f t="shared" si="19"/>
        <v>0.26235740634617982</v>
      </c>
      <c r="S25" s="49">
        <f>J25/J24</f>
        <v>0.22156538240115858</v>
      </c>
      <c r="U25" s="77">
        <f t="shared" si="2"/>
        <v>-0.23605629402852188</v>
      </c>
      <c r="V25" s="74">
        <f t="shared" si="3"/>
        <v>-4.0792023945021239</v>
      </c>
    </row>
    <row r="26" spans="1:22" ht="20.100000000000001" customHeight="1" thickBot="1" x14ac:dyDescent="0.3">
      <c r="A26" s="23"/>
      <c r="B26" t="s">
        <v>92</v>
      </c>
      <c r="C26" s="9">
        <v>4648160</v>
      </c>
      <c r="D26" s="10">
        <v>4292433</v>
      </c>
      <c r="E26" s="10">
        <v>3781498</v>
      </c>
      <c r="F26" s="10">
        <v>3951983</v>
      </c>
      <c r="G26" s="10">
        <v>3673169</v>
      </c>
      <c r="H26" s="10">
        <v>3801610</v>
      </c>
      <c r="I26" s="10">
        <v>4500027</v>
      </c>
      <c r="J26" s="11">
        <v>4295800</v>
      </c>
      <c r="L26" s="48">
        <f>C26/C24</f>
        <v>0.7444611387204646</v>
      </c>
      <c r="M26" s="35">
        <f>D26/D24</f>
        <v>0.71728946076870903</v>
      </c>
      <c r="N26" s="17">
        <f>E26/E24</f>
        <v>0.58329581203720204</v>
      </c>
      <c r="O26" s="17">
        <f>F26/F24</f>
        <v>0.59994137187386243</v>
      </c>
      <c r="P26" s="17">
        <f>G26/G24</f>
        <v>0.67360430676138872</v>
      </c>
      <c r="Q26" s="17">
        <f t="shared" ref="Q26:R26" si="20">H26/H24</f>
        <v>0.70781382251600189</v>
      </c>
      <c r="R26" s="17">
        <f t="shared" si="20"/>
        <v>0.73764259365382023</v>
      </c>
      <c r="S26" s="49">
        <f>J26/J24</f>
        <v>0.77843461759884147</v>
      </c>
      <c r="U26" s="75">
        <f t="shared" si="2"/>
        <v>-4.5383505476744919E-2</v>
      </c>
      <c r="V26" s="74">
        <f t="shared" si="3"/>
        <v>4.0792023945021239</v>
      </c>
    </row>
    <row r="27" spans="1:22" ht="20.100000000000001" customHeight="1" thickBot="1" x14ac:dyDescent="0.3">
      <c r="A27" s="5" t="s">
        <v>86</v>
      </c>
      <c r="B27" s="6"/>
      <c r="C27" s="12">
        <v>372565</v>
      </c>
      <c r="D27" s="13">
        <v>415358</v>
      </c>
      <c r="E27" s="13">
        <v>770569</v>
      </c>
      <c r="F27" s="13">
        <v>903667</v>
      </c>
      <c r="G27" s="13">
        <v>850670</v>
      </c>
      <c r="H27" s="13">
        <v>1004265</v>
      </c>
      <c r="I27" s="13">
        <v>1261560</v>
      </c>
      <c r="J27" s="14">
        <v>1400829</v>
      </c>
      <c r="L27" s="103">
        <f>C27/C45</f>
        <v>3.3950660372306972E-3</v>
      </c>
      <c r="M27" s="173">
        <f>D27/D45</f>
        <v>3.6965486336819073E-3</v>
      </c>
      <c r="N27" s="20">
        <f>E27/E45</f>
        <v>6.6945530140097107E-3</v>
      </c>
      <c r="O27" s="20">
        <f>F27/F45</f>
        <v>7.2524844799631465E-3</v>
      </c>
      <c r="P27" s="20">
        <f>G27/G45</f>
        <v>7.5680671426796176E-3</v>
      </c>
      <c r="Q27" s="20">
        <f t="shared" ref="Q27:R27" si="21">H27/H45</f>
        <v>8.5655115207415727E-3</v>
      </c>
      <c r="R27" s="20">
        <f t="shared" si="21"/>
        <v>1.016310479741952E-2</v>
      </c>
      <c r="S27" s="157">
        <f>J27/J45</f>
        <v>1.1408376637248953E-2</v>
      </c>
      <c r="U27" s="72">
        <f t="shared" si="2"/>
        <v>0.11039427375630172</v>
      </c>
      <c r="V27" s="71">
        <f t="shared" si="3"/>
        <v>0.12452718398294327</v>
      </c>
    </row>
    <row r="28" spans="1:22" ht="20.100000000000001" customHeight="1" x14ac:dyDescent="0.25">
      <c r="A28" s="23"/>
      <c r="B28" t="s">
        <v>91</v>
      </c>
      <c r="C28" s="9">
        <v>104050</v>
      </c>
      <c r="D28" s="10">
        <v>91126</v>
      </c>
      <c r="E28" s="10">
        <v>458225</v>
      </c>
      <c r="F28" s="10">
        <v>368619</v>
      </c>
      <c r="G28" s="10">
        <v>265271</v>
      </c>
      <c r="H28" s="10">
        <v>347422</v>
      </c>
      <c r="I28" s="10">
        <v>365776</v>
      </c>
      <c r="J28" s="11">
        <v>404089</v>
      </c>
      <c r="L28" s="48">
        <f>C28/C27</f>
        <v>0.2792801256156644</v>
      </c>
      <c r="M28" s="35">
        <f>D28/D27</f>
        <v>0.21939146471236862</v>
      </c>
      <c r="N28" s="17">
        <f>E28/E27</f>
        <v>0.59465797352346128</v>
      </c>
      <c r="O28" s="17">
        <f>F28/F27</f>
        <v>0.40791464112333414</v>
      </c>
      <c r="P28" s="17">
        <f>G28/G27</f>
        <v>0.31183772790858971</v>
      </c>
      <c r="Q28" s="17">
        <f t="shared" ref="Q28:R28" si="22">H28/H27</f>
        <v>0.34594653801536446</v>
      </c>
      <c r="R28" s="17">
        <f t="shared" si="22"/>
        <v>0.28993944005834049</v>
      </c>
      <c r="S28" s="49">
        <f>J28/J27</f>
        <v>0.28846418799153928</v>
      </c>
      <c r="U28" s="77">
        <f t="shared" si="2"/>
        <v>0.10474443375180438</v>
      </c>
      <c r="V28" s="74">
        <f t="shared" si="3"/>
        <v>-0.14752520668012137</v>
      </c>
    </row>
    <row r="29" spans="1:22" ht="20.100000000000001" customHeight="1" thickBot="1" x14ac:dyDescent="0.3">
      <c r="A29" s="23"/>
      <c r="B29" t="s">
        <v>92</v>
      </c>
      <c r="C29" s="9">
        <v>268515</v>
      </c>
      <c r="D29" s="10">
        <v>324232</v>
      </c>
      <c r="E29" s="10">
        <v>312344</v>
      </c>
      <c r="F29" s="10">
        <v>535048</v>
      </c>
      <c r="G29" s="10">
        <v>585399</v>
      </c>
      <c r="H29" s="10">
        <v>656843</v>
      </c>
      <c r="I29" s="10">
        <v>895784</v>
      </c>
      <c r="J29" s="11">
        <v>996740</v>
      </c>
      <c r="L29" s="48">
        <f>C29/C27</f>
        <v>0.7207198743843356</v>
      </c>
      <c r="M29" s="35">
        <f>D29/D27</f>
        <v>0.78060853528763141</v>
      </c>
      <c r="N29" s="17">
        <f>E29/E27</f>
        <v>0.40534202647653877</v>
      </c>
      <c r="O29" s="17">
        <f>F29/F27</f>
        <v>0.5920853588766658</v>
      </c>
      <c r="P29" s="17">
        <f>G29/G27</f>
        <v>0.68816227209141034</v>
      </c>
      <c r="Q29" s="17">
        <f t="shared" ref="Q29:R29" si="23">H29/H27</f>
        <v>0.65405346198463554</v>
      </c>
      <c r="R29" s="17">
        <f t="shared" si="23"/>
        <v>0.71006055994165951</v>
      </c>
      <c r="S29" s="49">
        <f>J29/J27</f>
        <v>0.71153581200846072</v>
      </c>
      <c r="U29" s="75">
        <f t="shared" si="2"/>
        <v>0.11270127620051262</v>
      </c>
      <c r="V29" s="74">
        <f t="shared" si="3"/>
        <v>0.14752520668012137</v>
      </c>
    </row>
    <row r="30" spans="1:22" ht="20.100000000000001" customHeight="1" thickBot="1" x14ac:dyDescent="0.3">
      <c r="A30" s="5" t="s">
        <v>9</v>
      </c>
      <c r="B30" s="6"/>
      <c r="C30" s="12">
        <v>3895621</v>
      </c>
      <c r="D30" s="13">
        <v>4806982</v>
      </c>
      <c r="E30" s="13">
        <v>5482162</v>
      </c>
      <c r="F30" s="13">
        <v>5290110</v>
      </c>
      <c r="G30" s="13">
        <v>4612920</v>
      </c>
      <c r="H30" s="13">
        <v>5165606</v>
      </c>
      <c r="I30" s="13">
        <v>5498164</v>
      </c>
      <c r="J30" s="14">
        <v>4898179</v>
      </c>
      <c r="L30" s="103">
        <f>C30/C45</f>
        <v>3.5499551893019163E-2</v>
      </c>
      <c r="M30" s="173">
        <f>D30/D45</f>
        <v>4.2780547730472317E-2</v>
      </c>
      <c r="N30" s="20">
        <f>E30/E45</f>
        <v>4.7627953032615515E-2</v>
      </c>
      <c r="O30" s="20">
        <f>F30/F45</f>
        <v>4.2456392312984585E-2</v>
      </c>
      <c r="P30" s="20">
        <f>G30/G45</f>
        <v>4.1039284662453906E-2</v>
      </c>
      <c r="Q30" s="20">
        <f t="shared" ref="Q30:R30" si="24">H30/H45</f>
        <v>4.4058149696157678E-2</v>
      </c>
      <c r="R30" s="20">
        <f t="shared" si="24"/>
        <v>4.4293110851167841E-2</v>
      </c>
      <c r="S30" s="157">
        <f>J30/J45</f>
        <v>3.9890858105210161E-2</v>
      </c>
      <c r="U30" s="72">
        <f t="shared" si="2"/>
        <v>-0.10912460959694908</v>
      </c>
      <c r="V30" s="71">
        <f t="shared" si="3"/>
        <v>-0.44022527459576799</v>
      </c>
    </row>
    <row r="31" spans="1:22" ht="20.100000000000001" customHeight="1" x14ac:dyDescent="0.25">
      <c r="A31" s="23"/>
      <c r="B31" t="s">
        <v>91</v>
      </c>
      <c r="C31" s="9">
        <v>3628299</v>
      </c>
      <c r="D31" s="10">
        <v>4602038</v>
      </c>
      <c r="E31" s="10">
        <v>5234814</v>
      </c>
      <c r="F31" s="10">
        <v>4932387</v>
      </c>
      <c r="G31" s="10">
        <v>4454863</v>
      </c>
      <c r="H31" s="10">
        <v>4860877</v>
      </c>
      <c r="I31" s="10">
        <v>5048385</v>
      </c>
      <c r="J31" s="11">
        <v>4458476</v>
      </c>
      <c r="L31" s="48">
        <f>C31/C30</f>
        <v>0.93137884819904193</v>
      </c>
      <c r="M31" s="35">
        <f>D31/D30</f>
        <v>0.95736534898612058</v>
      </c>
      <c r="N31" s="17">
        <f>E31/E30</f>
        <v>0.95488130412782402</v>
      </c>
      <c r="O31" s="17">
        <f>F31/F30</f>
        <v>0.93237891083550251</v>
      </c>
      <c r="P31" s="17">
        <f>G31/G30</f>
        <v>0.96573601970118705</v>
      </c>
      <c r="Q31" s="17">
        <f t="shared" ref="Q31:R31" si="25">H31/H30</f>
        <v>0.94100808307873263</v>
      </c>
      <c r="R31" s="17">
        <f t="shared" si="25"/>
        <v>0.91819469190078729</v>
      </c>
      <c r="S31" s="49">
        <f>J31/J30</f>
        <v>0.91023133290963842</v>
      </c>
      <c r="U31" s="77">
        <f t="shared" si="2"/>
        <v>-0.11685103255793684</v>
      </c>
      <c r="V31" s="74">
        <f t="shared" si="3"/>
        <v>-0.79633589911488611</v>
      </c>
    </row>
    <row r="32" spans="1:22" ht="20.100000000000001" customHeight="1" thickBot="1" x14ac:dyDescent="0.3">
      <c r="A32" s="23"/>
      <c r="B32" t="s">
        <v>92</v>
      </c>
      <c r="C32" s="9">
        <v>267322</v>
      </c>
      <c r="D32" s="10">
        <v>204944</v>
      </c>
      <c r="E32" s="10">
        <v>247348</v>
      </c>
      <c r="F32" s="10">
        <v>357723</v>
      </c>
      <c r="G32" s="10">
        <v>158057</v>
      </c>
      <c r="H32" s="10">
        <v>304729</v>
      </c>
      <c r="I32" s="10">
        <v>449779</v>
      </c>
      <c r="J32" s="11">
        <v>439703</v>
      </c>
      <c r="L32" s="48">
        <f>C32/C30</f>
        <v>6.8621151800958055E-2</v>
      </c>
      <c r="M32" s="35">
        <f>D32/D30</f>
        <v>4.2634651013879393E-2</v>
      </c>
      <c r="N32" s="17">
        <f>E32/E30</f>
        <v>4.5118695872175978E-2</v>
      </c>
      <c r="O32" s="17">
        <f>F32/F30</f>
        <v>6.7621089164497522E-2</v>
      </c>
      <c r="P32" s="17">
        <f>G32/G30</f>
        <v>3.4263980298812897E-2</v>
      </c>
      <c r="Q32" s="17">
        <f t="shared" ref="Q32:R32" si="26">H32/H30</f>
        <v>5.8991916921267318E-2</v>
      </c>
      <c r="R32" s="17">
        <f t="shared" si="26"/>
        <v>8.1805308099212756E-2</v>
      </c>
      <c r="S32" s="49">
        <f>J32/J30</f>
        <v>8.9768667090361534E-2</v>
      </c>
      <c r="U32" s="75">
        <f t="shared" si="2"/>
        <v>-2.2402113037736312E-2</v>
      </c>
      <c r="V32" s="74">
        <f t="shared" si="3"/>
        <v>0.79633589911487779</v>
      </c>
    </row>
    <row r="33" spans="1:22" ht="20.100000000000001" customHeight="1" thickBot="1" x14ac:dyDescent="0.3">
      <c r="A33" s="5" t="s">
        <v>12</v>
      </c>
      <c r="B33" s="6"/>
      <c r="C33" s="12">
        <v>4845416</v>
      </c>
      <c r="D33" s="13">
        <v>5201550</v>
      </c>
      <c r="E33" s="13">
        <v>5167240</v>
      </c>
      <c r="F33" s="13">
        <v>10234145</v>
      </c>
      <c r="G33" s="13">
        <v>9021185</v>
      </c>
      <c r="H33" s="13">
        <v>8873262</v>
      </c>
      <c r="I33" s="13">
        <v>9510073</v>
      </c>
      <c r="J33" s="14">
        <v>8263773</v>
      </c>
      <c r="L33" s="103">
        <f>C33/C45</f>
        <v>4.4154730846575001E-2</v>
      </c>
      <c r="M33" s="173">
        <f>D33/D45</f>
        <v>4.6292072249789637E-2</v>
      </c>
      <c r="N33" s="20">
        <f>E33/E45</f>
        <v>4.4891972186931396E-2</v>
      </c>
      <c r="O33" s="20">
        <f>F33/F45</f>
        <v>8.213531951282102E-2</v>
      </c>
      <c r="P33" s="20">
        <f>G33/G45</f>
        <v>8.0257836513024122E-2</v>
      </c>
      <c r="Q33" s="20">
        <f t="shared" ref="Q33:R33" si="27">H33/H45</f>
        <v>7.568124736753587E-2</v>
      </c>
      <c r="R33" s="20">
        <f t="shared" si="27"/>
        <v>7.6612978003511412E-2</v>
      </c>
      <c r="S33" s="157">
        <f>J33/J45</f>
        <v>6.7300316333206045E-2</v>
      </c>
      <c r="U33" s="72">
        <f t="shared" si="2"/>
        <v>-0.13105051874996124</v>
      </c>
      <c r="V33" s="71">
        <f t="shared" si="3"/>
        <v>-0.93126616703053666</v>
      </c>
    </row>
    <row r="34" spans="1:22" ht="20.100000000000001" customHeight="1" x14ac:dyDescent="0.25">
      <c r="A34" s="23"/>
      <c r="B34" t="s">
        <v>91</v>
      </c>
      <c r="C34" s="9">
        <v>4382170</v>
      </c>
      <c r="D34" s="10">
        <v>4753054</v>
      </c>
      <c r="E34" s="10">
        <v>4732215</v>
      </c>
      <c r="F34" s="10">
        <v>9689886</v>
      </c>
      <c r="G34" s="10">
        <v>8521934</v>
      </c>
      <c r="H34" s="10">
        <v>8393209</v>
      </c>
      <c r="I34" s="10">
        <v>9105441</v>
      </c>
      <c r="J34" s="11">
        <v>7780335</v>
      </c>
      <c r="L34" s="48">
        <f>C34/C33</f>
        <v>0.90439499931481626</v>
      </c>
      <c r="M34" s="35">
        <f>D34/D33</f>
        <v>0.91377647047514687</v>
      </c>
      <c r="N34" s="17">
        <f>E34/E33</f>
        <v>0.91581095517142619</v>
      </c>
      <c r="O34" s="17">
        <f>F34/F33</f>
        <v>0.94681929951158594</v>
      </c>
      <c r="P34" s="17">
        <f>G34/G33</f>
        <v>0.94465793573682388</v>
      </c>
      <c r="Q34" s="17">
        <f t="shared" ref="Q34:R34" si="28">H34/H33</f>
        <v>0.94589892646019014</v>
      </c>
      <c r="R34" s="17">
        <f t="shared" si="28"/>
        <v>0.9574522719226235</v>
      </c>
      <c r="S34" s="49">
        <f>J34/J33</f>
        <v>0.94149911910697448</v>
      </c>
      <c r="U34" s="77">
        <f t="shared" si="2"/>
        <v>-0.14552903038963186</v>
      </c>
      <c r="V34" s="74">
        <f t="shared" si="3"/>
        <v>-1.5953152815649019</v>
      </c>
    </row>
    <row r="35" spans="1:22" ht="20.100000000000001" customHeight="1" thickBot="1" x14ac:dyDescent="0.3">
      <c r="A35" s="23"/>
      <c r="B35" t="s">
        <v>92</v>
      </c>
      <c r="C35" s="9">
        <v>463246</v>
      </c>
      <c r="D35" s="10">
        <v>448496</v>
      </c>
      <c r="E35" s="10">
        <v>435025</v>
      </c>
      <c r="F35" s="10">
        <v>544259</v>
      </c>
      <c r="G35" s="10">
        <v>499251</v>
      </c>
      <c r="H35" s="10">
        <v>480053</v>
      </c>
      <c r="I35" s="10">
        <v>404632</v>
      </c>
      <c r="J35" s="11">
        <v>483438</v>
      </c>
      <c r="L35" s="48">
        <f>C35/C33</f>
        <v>9.5605000685183683E-2</v>
      </c>
      <c r="M35" s="35">
        <f>D35/D33</f>
        <v>8.6223529524853168E-2</v>
      </c>
      <c r="N35" s="17">
        <f>E35/E33</f>
        <v>8.4189044828573867E-2</v>
      </c>
      <c r="O35" s="17">
        <f>F35/F33</f>
        <v>5.3180700488414029E-2</v>
      </c>
      <c r="P35" s="17">
        <f>G35/G33</f>
        <v>5.5342064263176068E-2</v>
      </c>
      <c r="Q35" s="17">
        <f t="shared" ref="Q35:R35" si="29">H35/H33</f>
        <v>5.4101073539809821E-2</v>
      </c>
      <c r="R35" s="17">
        <f t="shared" si="29"/>
        <v>4.254772807737648E-2</v>
      </c>
      <c r="S35" s="49">
        <f>J35/J33</f>
        <v>5.8500880893025499E-2</v>
      </c>
      <c r="U35" s="75">
        <f t="shared" si="2"/>
        <v>0.19475968287233833</v>
      </c>
      <c r="V35" s="74">
        <f t="shared" si="3"/>
        <v>1.5953152815649019</v>
      </c>
    </row>
    <row r="36" spans="1:22" ht="20.100000000000001" customHeight="1" thickBot="1" x14ac:dyDescent="0.3">
      <c r="A36" s="5" t="s">
        <v>11</v>
      </c>
      <c r="B36" s="6"/>
      <c r="C36" s="12">
        <v>14042265</v>
      </c>
      <c r="D36" s="13">
        <v>14810295</v>
      </c>
      <c r="E36" s="13">
        <v>17624800</v>
      </c>
      <c r="F36" s="13">
        <v>20081558</v>
      </c>
      <c r="G36" s="13">
        <v>20462250</v>
      </c>
      <c r="H36" s="13">
        <v>21788993</v>
      </c>
      <c r="I36" s="13">
        <v>21260345</v>
      </c>
      <c r="J36" s="14">
        <v>21336369</v>
      </c>
      <c r="L36" s="103">
        <f>C36/C45</f>
        <v>0.12796268298764862</v>
      </c>
      <c r="M36" s="173">
        <f>D36/D45</f>
        <v>0.13180672033926391</v>
      </c>
      <c r="N36" s="20">
        <f>E36/E45</f>
        <v>0.15312082105732044</v>
      </c>
      <c r="O36" s="20">
        <f>F36/F45</f>
        <v>0.16116687643620908</v>
      </c>
      <c r="P36" s="20">
        <f>G36/G45</f>
        <v>0.1820443672520437</v>
      </c>
      <c r="Q36" s="20">
        <f t="shared" ref="Q36:R36" si="30">H36/H45</f>
        <v>0.1858412576031799</v>
      </c>
      <c r="R36" s="20">
        <f t="shared" si="30"/>
        <v>0.17127295908580972</v>
      </c>
      <c r="S36" s="157">
        <f>J36/J45</f>
        <v>0.17376377389625916</v>
      </c>
      <c r="U36" s="72">
        <f t="shared" si="2"/>
        <v>3.5758591876096082E-3</v>
      </c>
      <c r="V36" s="71">
        <f t="shared" si="3"/>
        <v>0.24908148104494376</v>
      </c>
    </row>
    <row r="37" spans="1:22" ht="20.100000000000001" customHeight="1" x14ac:dyDescent="0.25">
      <c r="A37" s="23"/>
      <c r="B37" t="s">
        <v>91</v>
      </c>
      <c r="C37" s="9">
        <v>12343205</v>
      </c>
      <c r="D37" s="10">
        <v>12938420</v>
      </c>
      <c r="E37" s="10">
        <v>15539519</v>
      </c>
      <c r="F37" s="10">
        <v>17536410</v>
      </c>
      <c r="G37" s="10">
        <v>17864119</v>
      </c>
      <c r="H37" s="10">
        <v>18987997</v>
      </c>
      <c r="I37" s="10">
        <v>18532153</v>
      </c>
      <c r="J37" s="11">
        <v>18562581</v>
      </c>
      <c r="L37" s="48">
        <f>C37/C36</f>
        <v>0.87900385016234917</v>
      </c>
      <c r="M37" s="35">
        <f>D37/D36</f>
        <v>0.87360987745348762</v>
      </c>
      <c r="N37" s="17">
        <f>E37/E36</f>
        <v>0.8816848418138078</v>
      </c>
      <c r="O37" s="17">
        <f>F37/F36</f>
        <v>0.87325943534859196</v>
      </c>
      <c r="P37" s="17">
        <f>G37/G36</f>
        <v>0.87302808830895917</v>
      </c>
      <c r="Q37" s="17">
        <f t="shared" ref="Q37:R37" si="31">H37/H36</f>
        <v>0.87144903851224331</v>
      </c>
      <c r="R37" s="17">
        <f t="shared" si="31"/>
        <v>0.87167696479055257</v>
      </c>
      <c r="S37" s="49">
        <f>J37/J36</f>
        <v>0.86999718649410307</v>
      </c>
      <c r="U37" s="77">
        <f t="shared" si="2"/>
        <v>1.6419031291183492E-3</v>
      </c>
      <c r="V37" s="74">
        <f t="shared" si="3"/>
        <v>-0.16797782964494967</v>
      </c>
    </row>
    <row r="38" spans="1:22" ht="20.100000000000001" customHeight="1" thickBot="1" x14ac:dyDescent="0.3">
      <c r="A38" s="23"/>
      <c r="B38" t="s">
        <v>92</v>
      </c>
      <c r="C38" s="9">
        <v>1699060</v>
      </c>
      <c r="D38" s="10">
        <v>1871875</v>
      </c>
      <c r="E38" s="10">
        <v>2085281</v>
      </c>
      <c r="F38" s="10">
        <v>2545148</v>
      </c>
      <c r="G38" s="10">
        <v>2598131</v>
      </c>
      <c r="H38" s="10">
        <v>2800996</v>
      </c>
      <c r="I38" s="10">
        <v>2728192</v>
      </c>
      <c r="J38" s="11">
        <v>2773788</v>
      </c>
      <c r="L38" s="48">
        <f>C38/C36</f>
        <v>0.12099614983765083</v>
      </c>
      <c r="M38" s="35">
        <f>D38/D36</f>
        <v>0.12639012254651241</v>
      </c>
      <c r="N38" s="17">
        <f>E38/E36</f>
        <v>0.11831515818619219</v>
      </c>
      <c r="O38" s="17">
        <f>F38/F36</f>
        <v>0.12674056465140801</v>
      </c>
      <c r="P38" s="17">
        <f>G38/G36</f>
        <v>0.12697191169104083</v>
      </c>
      <c r="Q38" s="17">
        <f t="shared" ref="Q38:R38" si="32">H38/H36</f>
        <v>0.12855096148775669</v>
      </c>
      <c r="R38" s="17">
        <f t="shared" si="32"/>
        <v>0.12832303520944746</v>
      </c>
      <c r="S38" s="49">
        <f>J38/J36</f>
        <v>0.1300028135058969</v>
      </c>
      <c r="U38" s="75">
        <f t="shared" si="2"/>
        <v>1.671289997184949E-2</v>
      </c>
      <c r="V38" s="74">
        <f t="shared" si="3"/>
        <v>0.16797782964494412</v>
      </c>
    </row>
    <row r="39" spans="1:22" ht="20.100000000000001" customHeight="1" thickBot="1" x14ac:dyDescent="0.3">
      <c r="A39" s="5" t="s">
        <v>6</v>
      </c>
      <c r="B39" s="6"/>
      <c r="C39" s="12">
        <v>47928070</v>
      </c>
      <c r="D39" s="13">
        <v>45576684</v>
      </c>
      <c r="E39" s="13">
        <v>43835850</v>
      </c>
      <c r="F39" s="13">
        <v>45113271</v>
      </c>
      <c r="G39" s="13">
        <v>38603495</v>
      </c>
      <c r="H39" s="13">
        <v>40085484</v>
      </c>
      <c r="I39" s="13">
        <v>42065577</v>
      </c>
      <c r="J39" s="14">
        <v>42800795</v>
      </c>
      <c r="L39" s="103">
        <f>C39/C45</f>
        <v>0.43675321806131939</v>
      </c>
      <c r="M39" s="173">
        <f>D39/D45</f>
        <v>0.40561739262985674</v>
      </c>
      <c r="N39" s="20">
        <f>E39/E45</f>
        <v>0.38083730560037787</v>
      </c>
      <c r="O39" s="20">
        <f>F39/F45</f>
        <v>0.36206179684316403</v>
      </c>
      <c r="P39" s="20">
        <f>G39/G45</f>
        <v>0.34343969118706069</v>
      </c>
      <c r="Q39" s="20">
        <f t="shared" ref="Q39:R39" si="33">H39/H45</f>
        <v>0.3418944949953468</v>
      </c>
      <c r="R39" s="20">
        <f t="shared" si="33"/>
        <v>0.33887953598316389</v>
      </c>
      <c r="S39" s="157">
        <f>J39/J45</f>
        <v>0.34857044630977929</v>
      </c>
      <c r="U39" s="72">
        <f t="shared" si="2"/>
        <v>1.7477901230262455E-2</v>
      </c>
      <c r="V39" s="98">
        <f t="shared" si="3"/>
        <v>0.96909103266153984</v>
      </c>
    </row>
    <row r="40" spans="1:22" ht="20.100000000000001" customHeight="1" x14ac:dyDescent="0.25">
      <c r="A40" s="23"/>
      <c r="B40" t="s">
        <v>91</v>
      </c>
      <c r="C40" s="9">
        <v>34742771</v>
      </c>
      <c r="D40" s="10">
        <v>33774671</v>
      </c>
      <c r="E40" s="10">
        <v>33251813</v>
      </c>
      <c r="F40" s="10">
        <v>34303404</v>
      </c>
      <c r="G40" s="10">
        <v>29588873</v>
      </c>
      <c r="H40" s="10">
        <v>30875396</v>
      </c>
      <c r="I40" s="10">
        <v>32274270</v>
      </c>
      <c r="J40" s="11">
        <v>32489230</v>
      </c>
      <c r="L40" s="48">
        <f>C40/C39</f>
        <v>0.72489401304913803</v>
      </c>
      <c r="M40" s="35">
        <f>D40/D39</f>
        <v>0.74105152099261984</v>
      </c>
      <c r="N40" s="17">
        <f>E40/E39</f>
        <v>0.75855294239760374</v>
      </c>
      <c r="O40" s="17">
        <f>F40/F39</f>
        <v>0.76038387905855909</v>
      </c>
      <c r="P40" s="17">
        <f>G40/G39</f>
        <v>0.76648171363758644</v>
      </c>
      <c r="Q40" s="17">
        <f t="shared" ref="Q40:R40" si="34">H40/H39</f>
        <v>0.77023882261219545</v>
      </c>
      <c r="R40" s="17">
        <f t="shared" si="34"/>
        <v>0.76723706892217358</v>
      </c>
      <c r="S40" s="49">
        <f>J40/J39</f>
        <v>0.7590800591437612</v>
      </c>
      <c r="U40" s="77">
        <f t="shared" si="2"/>
        <v>6.6604140078148936E-3</v>
      </c>
      <c r="V40" s="74">
        <f t="shared" si="3"/>
        <v>-0.81570097784123829</v>
      </c>
    </row>
    <row r="41" spans="1:22" ht="20.100000000000001" customHeight="1" thickBot="1" x14ac:dyDescent="0.3">
      <c r="A41" s="23"/>
      <c r="B41" t="s">
        <v>92</v>
      </c>
      <c r="C41" s="9">
        <v>13185299</v>
      </c>
      <c r="D41" s="10">
        <v>11802013</v>
      </c>
      <c r="E41" s="10">
        <v>10584037</v>
      </c>
      <c r="F41" s="10">
        <v>10809867</v>
      </c>
      <c r="G41" s="10">
        <v>9014622</v>
      </c>
      <c r="H41" s="10">
        <v>9210088</v>
      </c>
      <c r="I41" s="10">
        <v>9791307</v>
      </c>
      <c r="J41" s="11">
        <v>10311565</v>
      </c>
      <c r="L41" s="48">
        <f>C41/C39</f>
        <v>0.27510598695086197</v>
      </c>
      <c r="M41" s="35">
        <f>D41/D39</f>
        <v>0.25894847900738016</v>
      </c>
      <c r="N41" s="17">
        <f>E41/E39</f>
        <v>0.24144705760239621</v>
      </c>
      <c r="O41" s="17">
        <f>F41/F39</f>
        <v>0.23961612094144094</v>
      </c>
      <c r="P41" s="17">
        <f>G41/G39</f>
        <v>0.23351828636241356</v>
      </c>
      <c r="Q41" s="17">
        <f t="shared" ref="Q41:R41" si="35">H41/H39</f>
        <v>0.22976117738780452</v>
      </c>
      <c r="R41" s="17">
        <f t="shared" si="35"/>
        <v>0.23276293107782642</v>
      </c>
      <c r="S41" s="49">
        <f>J41/J39</f>
        <v>0.24091994085623877</v>
      </c>
      <c r="U41" s="75">
        <f t="shared" si="2"/>
        <v>5.3134683653571477E-2</v>
      </c>
      <c r="V41" s="74">
        <f t="shared" si="3"/>
        <v>0.81570097784123552</v>
      </c>
    </row>
    <row r="42" spans="1:22" ht="20.100000000000001" customHeight="1" thickBot="1" x14ac:dyDescent="0.3">
      <c r="A42" s="5" t="s">
        <v>7</v>
      </c>
      <c r="B42" s="6"/>
      <c r="C42" s="12">
        <v>286172</v>
      </c>
      <c r="D42" s="13">
        <v>394480</v>
      </c>
      <c r="E42" s="13">
        <v>483510</v>
      </c>
      <c r="F42" s="13">
        <v>414991</v>
      </c>
      <c r="G42" s="13">
        <v>223402</v>
      </c>
      <c r="H42" s="13">
        <v>221774</v>
      </c>
      <c r="I42" s="13">
        <v>318976</v>
      </c>
      <c r="J42" s="14">
        <v>345481</v>
      </c>
      <c r="L42" s="103">
        <f>C42/C45</f>
        <v>2.6077941782142256E-3</v>
      </c>
      <c r="M42" s="173">
        <f>D42/D45</f>
        <v>3.5107413484628653E-3</v>
      </c>
      <c r="N42" s="20">
        <f>E42/E45</f>
        <v>4.2006404719159935E-3</v>
      </c>
      <c r="O42" s="20">
        <f>F42/F45</f>
        <v>3.3305584765454376E-3</v>
      </c>
      <c r="P42" s="20">
        <f>G42/G45</f>
        <v>1.987517293202901E-3</v>
      </c>
      <c r="Q42" s="20">
        <f t="shared" ref="Q42:R42" si="36">H42/H45</f>
        <v>1.8915403324829018E-3</v>
      </c>
      <c r="R42" s="20">
        <f t="shared" si="36"/>
        <v>2.5696649512204645E-3</v>
      </c>
      <c r="S42" s="157">
        <f>J42/J45</f>
        <v>2.8136034940834361E-3</v>
      </c>
      <c r="U42" s="43">
        <f t="shared" si="2"/>
        <v>8.3094025882825037E-2</v>
      </c>
      <c r="V42" s="98">
        <f t="shared" si="3"/>
        <v>2.4393854286297156E-2</v>
      </c>
    </row>
    <row r="43" spans="1:22" ht="20.100000000000001" customHeight="1" x14ac:dyDescent="0.25">
      <c r="A43" s="23"/>
      <c r="B43" t="s">
        <v>91</v>
      </c>
      <c r="C43" s="9">
        <v>262078</v>
      </c>
      <c r="D43" s="10">
        <v>372736</v>
      </c>
      <c r="E43" s="10">
        <v>461184</v>
      </c>
      <c r="F43" s="10">
        <v>398506</v>
      </c>
      <c r="G43" s="10">
        <v>212010</v>
      </c>
      <c r="H43" s="10">
        <v>213192</v>
      </c>
      <c r="I43" s="10">
        <v>303763</v>
      </c>
      <c r="J43" s="11">
        <v>337043</v>
      </c>
      <c r="L43" s="48">
        <f>C43/C42</f>
        <v>0.91580587898187105</v>
      </c>
      <c r="M43" s="35">
        <f>D43/D42</f>
        <v>0.94487933482052322</v>
      </c>
      <c r="N43" s="17">
        <f>E43/E42</f>
        <v>0.95382515356455921</v>
      </c>
      <c r="O43" s="17">
        <f>F43/F42</f>
        <v>0.96027624695475322</v>
      </c>
      <c r="P43" s="17">
        <f>G43/G42</f>
        <v>0.94900672330596858</v>
      </c>
      <c r="Q43" s="17">
        <f t="shared" ref="Q43:R43" si="37">H43/H42</f>
        <v>0.96130294804620919</v>
      </c>
      <c r="R43" s="17">
        <f t="shared" si="37"/>
        <v>0.9523067566211878</v>
      </c>
      <c r="S43" s="49">
        <f>J43/J42</f>
        <v>0.97557608088433223</v>
      </c>
      <c r="U43" s="77">
        <f t="shared" si="2"/>
        <v>0.10955909705922051</v>
      </c>
      <c r="V43" s="74">
        <f t="shared" si="3"/>
        <v>2.3269324263144431</v>
      </c>
    </row>
    <row r="44" spans="1:22" ht="20.100000000000001" customHeight="1" thickBot="1" x14ac:dyDescent="0.3">
      <c r="A44" s="23"/>
      <c r="B44" t="s">
        <v>92</v>
      </c>
      <c r="C44" s="9">
        <v>24094</v>
      </c>
      <c r="D44" s="10">
        <v>21744</v>
      </c>
      <c r="E44" s="10">
        <v>22326</v>
      </c>
      <c r="F44" s="10">
        <v>16485</v>
      </c>
      <c r="G44" s="10">
        <v>11392</v>
      </c>
      <c r="H44" s="10">
        <v>8582</v>
      </c>
      <c r="I44" s="10">
        <v>15213</v>
      </c>
      <c r="J44" s="11">
        <v>8438</v>
      </c>
      <c r="L44" s="48">
        <f>C44/C42</f>
        <v>8.4194121018128953E-2</v>
      </c>
      <c r="M44" s="236">
        <f>D44/D42</f>
        <v>5.512066517947678E-2</v>
      </c>
      <c r="N44" s="238">
        <f>E44/E42</f>
        <v>4.6174846435440842E-2</v>
      </c>
      <c r="O44" s="238">
        <f>F44/F42</f>
        <v>3.9723753045246765E-2</v>
      </c>
      <c r="P44" s="238">
        <f>G44/G42</f>
        <v>5.0993276694031385E-2</v>
      </c>
      <c r="Q44" s="238">
        <f t="shared" ref="Q44:R44" si="38">H44/H42</f>
        <v>3.8697051953790799E-2</v>
      </c>
      <c r="R44" s="238">
        <f t="shared" si="38"/>
        <v>4.76932433788122E-2</v>
      </c>
      <c r="S44" s="49">
        <f>J44/J42</f>
        <v>2.4423919115667721E-2</v>
      </c>
      <c r="U44" s="75">
        <f t="shared" si="2"/>
        <v>-0.44534279892197465</v>
      </c>
      <c r="V44" s="74">
        <f t="shared" si="3"/>
        <v>-2.326932426314448</v>
      </c>
    </row>
    <row r="45" spans="1:22" ht="20.100000000000001" customHeight="1" thickBot="1" x14ac:dyDescent="0.3">
      <c r="A45" s="45" t="s">
        <v>21</v>
      </c>
      <c r="B45" s="70"/>
      <c r="C45" s="54">
        <f t="shared" ref="C45:J46" si="39">C7+C10+C13+C16+C18+C21+C24+C27+C30+C33+C36+C39+C42</f>
        <v>109737188</v>
      </c>
      <c r="D45" s="55">
        <f t="shared" si="39"/>
        <v>112363732</v>
      </c>
      <c r="E45" s="55">
        <f t="shared" si="39"/>
        <v>115103876</v>
      </c>
      <c r="F45" s="55">
        <f t="shared" si="39"/>
        <v>124601025</v>
      </c>
      <c r="G45" s="55">
        <f t="shared" si="39"/>
        <v>112402544</v>
      </c>
      <c r="H45" s="55">
        <f t="shared" si="39"/>
        <v>117245187</v>
      </c>
      <c r="I45" s="55">
        <f t="shared" si="39"/>
        <v>124131358</v>
      </c>
      <c r="J45" s="55">
        <f t="shared" si="39"/>
        <v>122789512</v>
      </c>
      <c r="L45" s="59">
        <f>L7+L10+L13+L16+L18+L21+L24+L27+L30+L33+L36+L39+L42</f>
        <v>1.0000000000000002</v>
      </c>
      <c r="M45" s="237">
        <f t="shared" ref="M45:S45" si="40">M7+M10+M13+M16+M18+M21+M24+M27+M30+M33+M36+M39+M42</f>
        <v>1</v>
      </c>
      <c r="N45" s="237">
        <f t="shared" si="40"/>
        <v>1</v>
      </c>
      <c r="O45" s="237">
        <f t="shared" si="40"/>
        <v>0.99999999999999989</v>
      </c>
      <c r="P45" s="237">
        <f t="shared" ref="P45:R45" si="41">P7+P10+P13+P16+P18+P21+P24+P27+P30+P33+P36+P39+P42</f>
        <v>1</v>
      </c>
      <c r="Q45" s="237">
        <f t="shared" ref="Q45" si="42">Q7+Q10+Q13+Q16+Q18+Q21+Q24+Q27+Q30+Q33+Q36+Q39+Q42</f>
        <v>1</v>
      </c>
      <c r="R45" s="237">
        <f t="shared" si="41"/>
        <v>1</v>
      </c>
      <c r="S45" s="60">
        <f t="shared" si="40"/>
        <v>0.99999999999999989</v>
      </c>
      <c r="U45" s="63">
        <f t="shared" si="2"/>
        <v>-1.0809887377531148E-2</v>
      </c>
      <c r="V45" s="101">
        <f t="shared" si="3"/>
        <v>-1.1102230246251565E-14</v>
      </c>
    </row>
    <row r="46" spans="1:22" ht="20.100000000000001" customHeight="1" x14ac:dyDescent="0.25">
      <c r="A46" s="23"/>
      <c r="B46" t="s">
        <v>91</v>
      </c>
      <c r="C46" s="207">
        <f t="shared" si="39"/>
        <v>60940974</v>
      </c>
      <c r="D46" s="208">
        <f t="shared" si="39"/>
        <v>61562776</v>
      </c>
      <c r="E46" s="208">
        <f t="shared" si="39"/>
        <v>65825292</v>
      </c>
      <c r="F46" s="208">
        <f t="shared" si="39"/>
        <v>72491858</v>
      </c>
      <c r="G46" s="208">
        <f t="shared" ref="G46:I46" si="43">G8+G11+G14+G17+G19+G22+G25+G28+G31+G34+G37+G40+G43</f>
        <v>64347328</v>
      </c>
      <c r="H46" s="208">
        <f t="shared" si="43"/>
        <v>67082268</v>
      </c>
      <c r="I46" s="208">
        <f t="shared" si="43"/>
        <v>69503814</v>
      </c>
      <c r="J46" s="169">
        <f t="shared" si="39"/>
        <v>67607341</v>
      </c>
      <c r="L46" s="48">
        <f t="shared" ref="L46:S46" si="44">C46/C45</f>
        <v>0.55533566251032418</v>
      </c>
      <c r="M46" s="50">
        <f t="shared" si="44"/>
        <v>0.54788831684586625</v>
      </c>
      <c r="N46" s="50">
        <f t="shared" si="44"/>
        <v>0.57187728413246486</v>
      </c>
      <c r="O46" s="50">
        <f t="shared" si="44"/>
        <v>0.58179182715390987</v>
      </c>
      <c r="P46" s="50">
        <f t="shared" si="44"/>
        <v>0.57247216753385932</v>
      </c>
      <c r="Q46" s="50">
        <f t="shared" si="44"/>
        <v>0.57215370384457653</v>
      </c>
      <c r="R46" s="50">
        <f t="shared" si="44"/>
        <v>0.55992148253143259</v>
      </c>
      <c r="S46" s="227">
        <f t="shared" si="44"/>
        <v>0.55059540427198705</v>
      </c>
      <c r="U46" s="77">
        <f t="shared" si="2"/>
        <v>-2.7285883908471555E-2</v>
      </c>
      <c r="V46" s="74">
        <f t="shared" si="3"/>
        <v>-0.9326078259445536</v>
      </c>
    </row>
    <row r="47" spans="1:22" ht="20.100000000000001" customHeight="1" thickBot="1" x14ac:dyDescent="0.3">
      <c r="A47" s="29"/>
      <c r="B47" s="24" t="s">
        <v>92</v>
      </c>
      <c r="C47" s="30">
        <f t="shared" ref="C47:J47" si="45">C9+C12+C15+C20+C23+C26+C29+C32+C35+C38+C41+C44</f>
        <v>48796214</v>
      </c>
      <c r="D47" s="31">
        <f t="shared" si="45"/>
        <v>50800956</v>
      </c>
      <c r="E47" s="31">
        <f t="shared" si="45"/>
        <v>49278584</v>
      </c>
      <c r="F47" s="31">
        <f t="shared" si="45"/>
        <v>52109167</v>
      </c>
      <c r="G47" s="31">
        <f t="shared" ref="G47:I47" si="46">G9+G12+G15+G20+G23+G26+G29+G32+G35+G38+G41+G44</f>
        <v>48055216</v>
      </c>
      <c r="H47" s="31">
        <f t="shared" si="46"/>
        <v>50162919</v>
      </c>
      <c r="I47" s="31">
        <f t="shared" si="46"/>
        <v>54627544</v>
      </c>
      <c r="J47" s="40">
        <f t="shared" si="45"/>
        <v>55182171</v>
      </c>
      <c r="L47" s="114">
        <f t="shared" ref="L47:S47" si="47">C47/C45</f>
        <v>0.44466433748967577</v>
      </c>
      <c r="M47" s="51">
        <f t="shared" si="47"/>
        <v>0.45211168315413375</v>
      </c>
      <c r="N47" s="51">
        <f t="shared" si="47"/>
        <v>0.42812271586753514</v>
      </c>
      <c r="O47" s="51">
        <f t="shared" si="47"/>
        <v>0.41820817284609013</v>
      </c>
      <c r="P47" s="51">
        <f t="shared" si="47"/>
        <v>0.42752783246614062</v>
      </c>
      <c r="Q47" s="51">
        <f t="shared" si="47"/>
        <v>0.42784629615542341</v>
      </c>
      <c r="R47" s="51">
        <f t="shared" si="47"/>
        <v>0.44007851746856746</v>
      </c>
      <c r="S47" s="64">
        <f t="shared" si="47"/>
        <v>0.449404595728013</v>
      </c>
      <c r="U47" s="75">
        <f t="shared" si="2"/>
        <v>1.0152881850225594E-2</v>
      </c>
      <c r="V47" s="76">
        <f t="shared" si="3"/>
        <v>0.9326078259445536</v>
      </c>
    </row>
    <row r="50" spans="1:22" x14ac:dyDescent="0.25">
      <c r="A50" s="1" t="s">
        <v>23</v>
      </c>
      <c r="L50" s="1" t="s">
        <v>25</v>
      </c>
    </row>
    <row r="51" spans="1:22" ht="15.75" thickBot="1" x14ac:dyDescent="0.3"/>
    <row r="52" spans="1:22" ht="24" customHeight="1" x14ac:dyDescent="0.25">
      <c r="A52" s="355" t="s">
        <v>29</v>
      </c>
      <c r="B52" s="366"/>
      <c r="C52" s="357">
        <v>2016</v>
      </c>
      <c r="D52" s="348">
        <v>2017</v>
      </c>
      <c r="E52" s="353">
        <v>2018</v>
      </c>
      <c r="F52" s="348">
        <v>2019</v>
      </c>
      <c r="G52" s="348">
        <v>2020</v>
      </c>
      <c r="H52" s="348">
        <v>2021</v>
      </c>
      <c r="I52" s="348">
        <v>2022</v>
      </c>
      <c r="J52" s="342">
        <v>2023</v>
      </c>
      <c r="L52" s="373">
        <v>2016</v>
      </c>
      <c r="M52" s="348">
        <v>2017</v>
      </c>
      <c r="N52" s="348">
        <v>2018</v>
      </c>
      <c r="O52" s="346">
        <v>2019</v>
      </c>
      <c r="P52" s="376">
        <v>2020</v>
      </c>
      <c r="Q52" s="376">
        <v>2021</v>
      </c>
      <c r="R52" s="346">
        <v>2022</v>
      </c>
      <c r="S52" s="342">
        <v>2023</v>
      </c>
      <c r="U52" s="371" t="s">
        <v>88</v>
      </c>
      <c r="V52" s="372"/>
    </row>
    <row r="53" spans="1:22" ht="21.75" customHeight="1" thickBot="1" x14ac:dyDescent="0.3">
      <c r="A53" s="367"/>
      <c r="B53" s="368"/>
      <c r="C53" s="369">
        <v>2016</v>
      </c>
      <c r="D53" s="350">
        <v>2017</v>
      </c>
      <c r="E53" s="363"/>
      <c r="F53" s="350"/>
      <c r="G53" s="350"/>
      <c r="H53" s="350"/>
      <c r="I53" s="350">
        <v>2018</v>
      </c>
      <c r="J53" s="370"/>
      <c r="L53" s="374"/>
      <c r="M53" s="350"/>
      <c r="N53" s="350"/>
      <c r="O53" s="375"/>
      <c r="P53" s="377"/>
      <c r="Q53" s="377"/>
      <c r="R53" s="375"/>
      <c r="S53" s="370"/>
      <c r="U53" s="99" t="s">
        <v>0</v>
      </c>
      <c r="V53" s="100" t="s">
        <v>38</v>
      </c>
    </row>
    <row r="54" spans="1:22" ht="20.100000000000001" customHeight="1" thickBot="1" x14ac:dyDescent="0.3">
      <c r="A54" s="5" t="s">
        <v>10</v>
      </c>
      <c r="B54" s="6"/>
      <c r="C54" s="12">
        <v>82481768</v>
      </c>
      <c r="D54" s="13">
        <v>93437664</v>
      </c>
      <c r="E54" s="13">
        <v>97313334</v>
      </c>
      <c r="F54" s="13">
        <v>104246485</v>
      </c>
      <c r="G54" s="13">
        <v>83487743</v>
      </c>
      <c r="H54" s="13">
        <v>86055012</v>
      </c>
      <c r="I54" s="13">
        <v>109526583</v>
      </c>
      <c r="J54" s="14">
        <v>117856248</v>
      </c>
      <c r="L54" s="103">
        <f>C54/C92</f>
        <v>0.1580080019490965</v>
      </c>
      <c r="M54" s="173">
        <f>D54/D92</f>
        <v>0.16173285522493666</v>
      </c>
      <c r="N54" s="20">
        <f>E54/E92</f>
        <v>0.15611199211573379</v>
      </c>
      <c r="O54" s="20">
        <f>F54/F92</f>
        <v>0.15251053459063599</v>
      </c>
      <c r="P54" s="20">
        <f>G54/G92</f>
        <v>0.15473623050843721</v>
      </c>
      <c r="Q54" s="20">
        <f t="shared" ref="Q54:R54" si="48">H54/H92</f>
        <v>0.14857195566963591</v>
      </c>
      <c r="R54" s="20">
        <f t="shared" si="48"/>
        <v>0.14988425462640539</v>
      </c>
      <c r="S54" s="157">
        <f>J54/J92</f>
        <v>0.15245370702077762</v>
      </c>
      <c r="U54" s="72">
        <f>(J54-I54)/I54</f>
        <v>7.605153718709548E-2</v>
      </c>
      <c r="V54" s="71">
        <f>(S54-R54)*100</f>
        <v>0.25694523943722292</v>
      </c>
    </row>
    <row r="55" spans="1:22" ht="20.100000000000001" customHeight="1" x14ac:dyDescent="0.25">
      <c r="A55" s="23"/>
      <c r="B55" t="s">
        <v>91</v>
      </c>
      <c r="C55" s="9">
        <v>2610251</v>
      </c>
      <c r="D55" s="10">
        <v>2259852</v>
      </c>
      <c r="E55" s="10">
        <v>3686249</v>
      </c>
      <c r="F55" s="10">
        <v>3982815</v>
      </c>
      <c r="G55" s="10">
        <v>2840217</v>
      </c>
      <c r="H55" s="10">
        <v>5038376</v>
      </c>
      <c r="I55" s="10">
        <v>7664673</v>
      </c>
      <c r="J55" s="11">
        <v>8716641</v>
      </c>
      <c r="L55" s="48">
        <f>C55/C54</f>
        <v>3.1646399723148512E-2</v>
      </c>
      <c r="M55" s="35">
        <f>D55/D54</f>
        <v>2.4185664573121178E-2</v>
      </c>
      <c r="N55" s="17">
        <f>E55/E54</f>
        <v>3.7880204577103484E-2</v>
      </c>
      <c r="O55" s="17">
        <f>F55/F54</f>
        <v>3.8205748615888581E-2</v>
      </c>
      <c r="P55" s="17">
        <f>G55/G54</f>
        <v>3.4019568597033457E-2</v>
      </c>
      <c r="Q55" s="17">
        <f t="shared" ref="Q55:R55" si="49">H55/H54</f>
        <v>5.8548315582130181E-2</v>
      </c>
      <c r="R55" s="17">
        <f t="shared" si="49"/>
        <v>6.9980024849309874E-2</v>
      </c>
      <c r="S55" s="49">
        <f>J55/J54</f>
        <v>7.3959939739469738E-2</v>
      </c>
      <c r="U55" s="77">
        <f t="shared" ref="U55:U94" si="50">(J55-I55)/I55</f>
        <v>0.1372489080747476</v>
      </c>
      <c r="V55" s="74">
        <f t="shared" ref="V55:V94" si="51">(S55-R55)*100</f>
        <v>0.39799148901598635</v>
      </c>
    </row>
    <row r="56" spans="1:22" ht="20.100000000000001" customHeight="1" thickBot="1" x14ac:dyDescent="0.3">
      <c r="A56" s="23"/>
      <c r="B56" t="s">
        <v>92</v>
      </c>
      <c r="C56" s="9">
        <v>79871517</v>
      </c>
      <c r="D56" s="10">
        <v>91177812</v>
      </c>
      <c r="E56" s="10">
        <v>93627085</v>
      </c>
      <c r="F56" s="10">
        <v>100263670</v>
      </c>
      <c r="G56" s="10">
        <v>80647526</v>
      </c>
      <c r="H56" s="10">
        <v>81016636</v>
      </c>
      <c r="I56" s="10">
        <v>101861910</v>
      </c>
      <c r="J56" s="11">
        <v>109139607</v>
      </c>
      <c r="L56" s="48">
        <f>C56/C54</f>
        <v>0.96835360027685147</v>
      </c>
      <c r="M56" s="35">
        <f>D56/D54</f>
        <v>0.97581433542687879</v>
      </c>
      <c r="N56" s="17">
        <f>E56/E54</f>
        <v>0.9621197954228965</v>
      </c>
      <c r="O56" s="17">
        <f>F56/F54</f>
        <v>0.96179425138411145</v>
      </c>
      <c r="P56" s="17">
        <f>G56/G54</f>
        <v>0.96598043140296652</v>
      </c>
      <c r="Q56" s="17">
        <f t="shared" ref="Q56:R56" si="52">H56/H54</f>
        <v>0.94145168441786986</v>
      </c>
      <c r="R56" s="17">
        <f t="shared" si="52"/>
        <v>0.93001997515069013</v>
      </c>
      <c r="S56" s="49">
        <f>J56/J54</f>
        <v>0.92604006026053032</v>
      </c>
      <c r="U56" s="75">
        <f t="shared" si="50"/>
        <v>7.1446696807471996E-2</v>
      </c>
      <c r="V56" s="74">
        <f t="shared" si="51"/>
        <v>-0.3979914890159808</v>
      </c>
    </row>
    <row r="57" spans="1:22" ht="20.100000000000001" customHeight="1" thickBot="1" x14ac:dyDescent="0.3">
      <c r="A57" s="5" t="s">
        <v>18</v>
      </c>
      <c r="B57" s="6"/>
      <c r="C57" s="12">
        <v>2459083</v>
      </c>
      <c r="D57" s="13">
        <v>3643226</v>
      </c>
      <c r="E57" s="13">
        <v>2343015</v>
      </c>
      <c r="F57" s="13">
        <v>2552109</v>
      </c>
      <c r="G57" s="13">
        <v>1732037</v>
      </c>
      <c r="H57" s="13">
        <v>1838804</v>
      </c>
      <c r="I57" s="13">
        <v>2591105</v>
      </c>
      <c r="J57" s="14">
        <v>2881330</v>
      </c>
      <c r="L57" s="103">
        <f>C57/C92</f>
        <v>4.7107961053525198E-3</v>
      </c>
      <c r="M57" s="173">
        <f>D57/D92</f>
        <v>6.3061223706290968E-3</v>
      </c>
      <c r="N57" s="20">
        <f>E57/E92</f>
        <v>3.7587114136593655E-3</v>
      </c>
      <c r="O57" s="20">
        <f>F57/F92</f>
        <v>3.7336847177492213E-3</v>
      </c>
      <c r="P57" s="20">
        <f>G57/G92</f>
        <v>3.210158363978555E-3</v>
      </c>
      <c r="Q57" s="20">
        <f t="shared" ref="Q57:R57" si="53">H57/H92</f>
        <v>3.1746518886447798E-3</v>
      </c>
      <c r="R57" s="20">
        <f t="shared" si="53"/>
        <v>3.5458591964267904E-3</v>
      </c>
      <c r="S57" s="157">
        <f>J57/J92</f>
        <v>3.7271629387877446E-3</v>
      </c>
      <c r="U57" s="72">
        <f t="shared" si="50"/>
        <v>0.11200819727490781</v>
      </c>
      <c r="V57" s="71">
        <f t="shared" si="51"/>
        <v>1.8130374236095426E-2</v>
      </c>
    </row>
    <row r="58" spans="1:22" ht="20.100000000000001" customHeight="1" x14ac:dyDescent="0.25">
      <c r="A58" s="23"/>
      <c r="B58" t="s">
        <v>91</v>
      </c>
      <c r="C58" s="9">
        <v>2378922</v>
      </c>
      <c r="D58" s="10">
        <v>3434817</v>
      </c>
      <c r="E58" s="10">
        <v>1876580</v>
      </c>
      <c r="F58" s="10">
        <v>1704467</v>
      </c>
      <c r="G58" s="10">
        <v>1168661</v>
      </c>
      <c r="H58" s="10">
        <v>1114020</v>
      </c>
      <c r="I58" s="10">
        <v>1632408</v>
      </c>
      <c r="J58" s="11">
        <v>1791112</v>
      </c>
      <c r="L58" s="48">
        <f>C58/C57</f>
        <v>0.96740207630242658</v>
      </c>
      <c r="M58" s="35">
        <f>D58/D57</f>
        <v>0.94279547851272472</v>
      </c>
      <c r="N58" s="17">
        <f>E58/E57</f>
        <v>0.80092530350851365</v>
      </c>
      <c r="O58" s="17">
        <f>F58/F57</f>
        <v>0.66786606684902561</v>
      </c>
      <c r="P58" s="17">
        <f>G58/G57</f>
        <v>0.67473212177338016</v>
      </c>
      <c r="Q58" s="17">
        <f t="shared" ref="Q58:R58" si="54">H58/H57</f>
        <v>0.60583944781499277</v>
      </c>
      <c r="R58" s="17">
        <f t="shared" si="54"/>
        <v>0.63000457333840199</v>
      </c>
      <c r="S58" s="49">
        <f>J58/J57</f>
        <v>0.62162681817077525</v>
      </c>
      <c r="U58" s="77">
        <f t="shared" si="50"/>
        <v>9.7220792841005432E-2</v>
      </c>
      <c r="V58" s="74">
        <f t="shared" si="51"/>
        <v>-0.83777551676267326</v>
      </c>
    </row>
    <row r="59" spans="1:22" ht="20.100000000000001" customHeight="1" thickBot="1" x14ac:dyDescent="0.3">
      <c r="A59" s="23"/>
      <c r="B59" t="s">
        <v>92</v>
      </c>
      <c r="C59" s="9">
        <v>80161</v>
      </c>
      <c r="D59" s="10">
        <v>208409</v>
      </c>
      <c r="E59" s="10">
        <v>466435</v>
      </c>
      <c r="F59" s="10">
        <v>847642</v>
      </c>
      <c r="G59" s="10">
        <v>563376</v>
      </c>
      <c r="H59" s="10">
        <v>724784</v>
      </c>
      <c r="I59" s="10">
        <v>958697</v>
      </c>
      <c r="J59" s="11">
        <v>1090218</v>
      </c>
      <c r="L59" s="48">
        <f>C59/C57</f>
        <v>3.2597923697573444E-2</v>
      </c>
      <c r="M59" s="35">
        <f>D59/D57</f>
        <v>5.7204521487275291E-2</v>
      </c>
      <c r="N59" s="17">
        <f>E59/E57</f>
        <v>0.1990746964914864</v>
      </c>
      <c r="O59" s="17">
        <f>F59/F57</f>
        <v>0.33213393315097434</v>
      </c>
      <c r="P59" s="17">
        <f>G59/G57</f>
        <v>0.32526787822661984</v>
      </c>
      <c r="Q59" s="17">
        <f t="shared" ref="Q59:R59" si="55">H59/H57</f>
        <v>0.39416055218500723</v>
      </c>
      <c r="R59" s="17">
        <f t="shared" si="55"/>
        <v>0.36999542666159807</v>
      </c>
      <c r="S59" s="49">
        <f>J59/J57</f>
        <v>0.37837318182922469</v>
      </c>
      <c r="U59" s="75">
        <f t="shared" si="50"/>
        <v>0.13718724477076699</v>
      </c>
      <c r="V59" s="74">
        <f t="shared" si="51"/>
        <v>0.83777551676266215</v>
      </c>
    </row>
    <row r="60" spans="1:22" ht="20.100000000000001" customHeight="1" thickBot="1" x14ac:dyDescent="0.3">
      <c r="A60" s="5" t="s">
        <v>15</v>
      </c>
      <c r="B60" s="6"/>
      <c r="C60" s="12">
        <v>83753681</v>
      </c>
      <c r="D60" s="13">
        <v>105319161</v>
      </c>
      <c r="E60" s="13">
        <v>111596848</v>
      </c>
      <c r="F60" s="13">
        <v>124035711</v>
      </c>
      <c r="G60" s="13">
        <v>101902062</v>
      </c>
      <c r="H60" s="13">
        <v>115445972</v>
      </c>
      <c r="I60" s="13">
        <v>155180649</v>
      </c>
      <c r="J60" s="14">
        <v>165020708</v>
      </c>
      <c r="L60" s="103">
        <f>C60/C92</f>
        <v>0.16044456989200337</v>
      </c>
      <c r="M60" s="173">
        <f>D60/D92</f>
        <v>0.18229874216916203</v>
      </c>
      <c r="N60" s="20">
        <f>E60/E92</f>
        <v>0.17902589027642132</v>
      </c>
      <c r="O60" s="20">
        <f>F60/F92</f>
        <v>0.18146177871550903</v>
      </c>
      <c r="P60" s="20">
        <f>G60/G92</f>
        <v>0.18886533984895315</v>
      </c>
      <c r="Q60" s="20">
        <f t="shared" ref="Q60:R60" si="56">H60/H92</f>
        <v>0.19931475733478518</v>
      </c>
      <c r="R60" s="20">
        <f t="shared" si="56"/>
        <v>0.21236064588819356</v>
      </c>
      <c r="S60" s="157">
        <f>J60/J92</f>
        <v>0.21346359736306297</v>
      </c>
      <c r="U60" s="72">
        <f t="shared" si="50"/>
        <v>6.3410348283824997E-2</v>
      </c>
      <c r="V60" s="71">
        <f t="shared" si="51"/>
        <v>0.11029514748694125</v>
      </c>
    </row>
    <row r="61" spans="1:22" ht="20.100000000000001" customHeight="1" x14ac:dyDescent="0.25">
      <c r="A61" s="23"/>
      <c r="B61" t="s">
        <v>91</v>
      </c>
      <c r="C61" s="9">
        <v>6040950</v>
      </c>
      <c r="D61" s="10">
        <v>5299924</v>
      </c>
      <c r="E61" s="10">
        <v>4849775</v>
      </c>
      <c r="F61" s="10">
        <v>2935756</v>
      </c>
      <c r="G61" s="10">
        <v>1918941</v>
      </c>
      <c r="H61" s="10">
        <v>2538902</v>
      </c>
      <c r="I61" s="10">
        <v>3527273</v>
      </c>
      <c r="J61" s="11">
        <v>3630235</v>
      </c>
      <c r="L61" s="48">
        <f>C61/C60</f>
        <v>7.2127576100207466E-2</v>
      </c>
      <c r="M61" s="35">
        <f>D61/D60</f>
        <v>5.0322504942856505E-2</v>
      </c>
      <c r="N61" s="17">
        <f>E61/E60</f>
        <v>4.3457992648681262E-2</v>
      </c>
      <c r="O61" s="17">
        <f>F61/F60</f>
        <v>2.3668635236831111E-2</v>
      </c>
      <c r="P61" s="17">
        <f>G61/G60</f>
        <v>1.8831228361208235E-2</v>
      </c>
      <c r="Q61" s="17">
        <f t="shared" ref="Q61:R61" si="57">H61/H60</f>
        <v>2.1992122860726573E-2</v>
      </c>
      <c r="R61" s="17">
        <f t="shared" si="57"/>
        <v>2.2730108571720177E-2</v>
      </c>
      <c r="S61" s="49">
        <f>J61/J60</f>
        <v>2.1998663343512016E-2</v>
      </c>
      <c r="U61" s="77">
        <f t="shared" si="50"/>
        <v>2.9190255474980248E-2</v>
      </c>
      <c r="V61" s="74">
        <f t="shared" si="51"/>
        <v>-7.3144522820816141E-2</v>
      </c>
    </row>
    <row r="62" spans="1:22" ht="20.100000000000001" customHeight="1" thickBot="1" x14ac:dyDescent="0.3">
      <c r="A62" s="23"/>
      <c r="B62" t="s">
        <v>92</v>
      </c>
      <c r="C62" s="9">
        <v>77712731</v>
      </c>
      <c r="D62" s="10">
        <v>100019237</v>
      </c>
      <c r="E62" s="10">
        <v>106747073</v>
      </c>
      <c r="F62" s="10">
        <v>121099955</v>
      </c>
      <c r="G62" s="10">
        <v>99983121</v>
      </c>
      <c r="H62" s="10">
        <v>112907070</v>
      </c>
      <c r="I62" s="10">
        <v>151653376</v>
      </c>
      <c r="J62" s="11">
        <v>161390473</v>
      </c>
      <c r="L62" s="48">
        <f>C62/C60</f>
        <v>0.92787242389979252</v>
      </c>
      <c r="M62" s="35">
        <f>D62/D60</f>
        <v>0.94967749505714349</v>
      </c>
      <c r="N62" s="17">
        <f>E62/E60</f>
        <v>0.95654200735131878</v>
      </c>
      <c r="O62" s="17">
        <f>F62/F60</f>
        <v>0.97633136476316884</v>
      </c>
      <c r="P62" s="17">
        <f>G62/G60</f>
        <v>0.98116877163879179</v>
      </c>
      <c r="Q62" s="17">
        <f t="shared" ref="Q62:R62" si="58">H62/H60</f>
        <v>0.9780078771392734</v>
      </c>
      <c r="R62" s="17">
        <f t="shared" si="58"/>
        <v>0.9772698914282798</v>
      </c>
      <c r="S62" s="49">
        <f>J62/J60</f>
        <v>0.97800133665648803</v>
      </c>
      <c r="U62" s="75">
        <f t="shared" si="50"/>
        <v>6.4206266004919008E-2</v>
      </c>
      <c r="V62" s="74">
        <f t="shared" si="51"/>
        <v>7.3144522820822733E-2</v>
      </c>
    </row>
    <row r="63" spans="1:22" ht="20.100000000000001" customHeight="1" thickBot="1" x14ac:dyDescent="0.3">
      <c r="A63" s="5" t="s">
        <v>8</v>
      </c>
      <c r="B63" s="6"/>
      <c r="C63" s="12">
        <v>379930</v>
      </c>
      <c r="D63" s="13">
        <v>237175</v>
      </c>
      <c r="E63" s="13">
        <v>674966</v>
      </c>
      <c r="F63" s="13">
        <v>662159</v>
      </c>
      <c r="G63" s="13">
        <v>179299</v>
      </c>
      <c r="H63" s="13"/>
      <c r="I63" s="13"/>
      <c r="J63" s="14"/>
      <c r="L63" s="103">
        <f>C63/C92</f>
        <v>7.2782120990083816E-4</v>
      </c>
      <c r="M63" s="173">
        <f>D63/D92</f>
        <v>4.1053027543554974E-4</v>
      </c>
      <c r="N63" s="20">
        <f>E63/E92</f>
        <v>1.0827939249351828E-3</v>
      </c>
      <c r="O63" s="20">
        <f>F63/F92</f>
        <v>9.687254498221301E-4</v>
      </c>
      <c r="P63" s="20">
        <f>G63/G92</f>
        <v>3.323128688954052E-4</v>
      </c>
      <c r="Q63" s="20">
        <f t="shared" ref="Q63:R63" si="59">H63/H92</f>
        <v>0</v>
      </c>
      <c r="R63" s="20">
        <f t="shared" si="59"/>
        <v>0</v>
      </c>
      <c r="S63" s="157">
        <f>J63/J92</f>
        <v>0</v>
      </c>
      <c r="U63" s="72"/>
      <c r="V63" s="71">
        <f t="shared" si="51"/>
        <v>0</v>
      </c>
    </row>
    <row r="64" spans="1:22" ht="20.100000000000001" customHeight="1" thickBot="1" x14ac:dyDescent="0.3">
      <c r="A64" s="23"/>
      <c r="B64" t="s">
        <v>91</v>
      </c>
      <c r="C64" s="9">
        <v>379930</v>
      </c>
      <c r="D64" s="10">
        <v>237175</v>
      </c>
      <c r="E64" s="10">
        <v>674966</v>
      </c>
      <c r="F64" s="10">
        <v>662159</v>
      </c>
      <c r="G64" s="10">
        <v>179299</v>
      </c>
      <c r="H64" s="10"/>
      <c r="I64" s="10"/>
      <c r="J64" s="11"/>
      <c r="L64" s="48">
        <f>C64/C63</f>
        <v>1</v>
      </c>
      <c r="M64" s="35">
        <f>D64/D63</f>
        <v>1</v>
      </c>
      <c r="N64" s="17">
        <f>E64/E63</f>
        <v>1</v>
      </c>
      <c r="O64" s="17">
        <f>F64/F63</f>
        <v>1</v>
      </c>
      <c r="P64" s="17">
        <f>G64/G63</f>
        <v>1</v>
      </c>
      <c r="Q64" s="17"/>
      <c r="R64" s="17"/>
      <c r="S64" s="49"/>
      <c r="U64" s="121"/>
      <c r="V64" s="74">
        <f t="shared" si="51"/>
        <v>0</v>
      </c>
    </row>
    <row r="65" spans="1:22" ht="20.100000000000001" customHeight="1" thickBot="1" x14ac:dyDescent="0.3">
      <c r="A65" s="5" t="s">
        <v>16</v>
      </c>
      <c r="B65" s="6"/>
      <c r="C65" s="12">
        <v>339653</v>
      </c>
      <c r="D65" s="13">
        <v>184063</v>
      </c>
      <c r="E65" s="13">
        <v>176558</v>
      </c>
      <c r="F65" s="13">
        <v>239017</v>
      </c>
      <c r="G65" s="13">
        <v>451176</v>
      </c>
      <c r="H65" s="13">
        <v>229205</v>
      </c>
      <c r="I65" s="13">
        <v>316641</v>
      </c>
      <c r="J65" s="14">
        <v>316154</v>
      </c>
      <c r="L65" s="103">
        <f>C65/C92</f>
        <v>6.506636943817266E-4</v>
      </c>
      <c r="M65" s="173">
        <f>D65/D92</f>
        <v>3.185978036786912E-4</v>
      </c>
      <c r="N65" s="20">
        <f>E65/E92</f>
        <v>2.8323786649802506E-4</v>
      </c>
      <c r="O65" s="20">
        <f>F65/F92</f>
        <v>3.4967711809419806E-4</v>
      </c>
      <c r="P65" s="20">
        <f>G65/G92</f>
        <v>8.3620985580930925E-4</v>
      </c>
      <c r="Q65" s="20">
        <f t="shared" ref="Q65:R65" si="60">H65/H92</f>
        <v>3.9571704550176459E-4</v>
      </c>
      <c r="R65" s="20">
        <f t="shared" si="60"/>
        <v>4.3331489917073035E-4</v>
      </c>
      <c r="S65" s="157">
        <f>J65/J92</f>
        <v>4.0896303850982031E-4</v>
      </c>
      <c r="U65" s="72">
        <f t="shared" si="50"/>
        <v>-1.5380193973616809E-3</v>
      </c>
      <c r="V65" s="71">
        <f t="shared" si="51"/>
        <v>-2.435186066091004E-3</v>
      </c>
    </row>
    <row r="66" spans="1:22" ht="20.100000000000001" customHeight="1" x14ac:dyDescent="0.25">
      <c r="A66" s="23"/>
      <c r="B66" t="s">
        <v>91</v>
      </c>
      <c r="C66" s="9">
        <v>318043</v>
      </c>
      <c r="D66" s="10">
        <v>146731</v>
      </c>
      <c r="E66" s="10">
        <v>113871</v>
      </c>
      <c r="F66" s="10">
        <v>171892</v>
      </c>
      <c r="G66" s="10">
        <v>210239</v>
      </c>
      <c r="H66" s="10">
        <v>162430</v>
      </c>
      <c r="I66" s="10">
        <v>265753</v>
      </c>
      <c r="J66" s="11">
        <v>241624</v>
      </c>
      <c r="L66" s="48">
        <f>C66/C65</f>
        <v>0.93637624281251752</v>
      </c>
      <c r="M66" s="35">
        <f>D66/D65</f>
        <v>0.79717814009333765</v>
      </c>
      <c r="N66" s="17">
        <f>E66/E65</f>
        <v>0.64494953499699814</v>
      </c>
      <c r="O66" s="17">
        <f>F66/F65</f>
        <v>0.71916223532217372</v>
      </c>
      <c r="P66" s="17">
        <f>G66/G65</f>
        <v>0.46598001666755323</v>
      </c>
      <c r="Q66" s="17">
        <f t="shared" ref="Q66:R66" si="61">H66/H65</f>
        <v>0.70866691389803882</v>
      </c>
      <c r="R66" s="17">
        <f t="shared" si="61"/>
        <v>0.83928802650320078</v>
      </c>
      <c r="S66" s="49">
        <f>J66/J65</f>
        <v>0.76426045534771025</v>
      </c>
      <c r="U66" s="77">
        <f t="shared" si="50"/>
        <v>-9.0794835806180932E-2</v>
      </c>
      <c r="V66" s="74">
        <f t="shared" si="51"/>
        <v>-7.502757115549052</v>
      </c>
    </row>
    <row r="67" spans="1:22" ht="20.100000000000001" customHeight="1" thickBot="1" x14ac:dyDescent="0.3">
      <c r="A67" s="23"/>
      <c r="B67" t="s">
        <v>92</v>
      </c>
      <c r="C67" s="9">
        <v>21610</v>
      </c>
      <c r="D67" s="10">
        <v>37332</v>
      </c>
      <c r="E67" s="10">
        <v>62687</v>
      </c>
      <c r="F67" s="10">
        <v>67125</v>
      </c>
      <c r="G67" s="10">
        <v>240937</v>
      </c>
      <c r="H67" s="10">
        <v>66775</v>
      </c>
      <c r="I67" s="10">
        <v>50888</v>
      </c>
      <c r="J67" s="11">
        <v>74530</v>
      </c>
      <c r="L67" s="48">
        <f>C67/C65</f>
        <v>6.3623757187482519E-2</v>
      </c>
      <c r="M67" s="35">
        <f>D67/D65</f>
        <v>0.20282185990666241</v>
      </c>
      <c r="N67" s="17">
        <f>E67/E65</f>
        <v>0.35505046500300186</v>
      </c>
      <c r="O67" s="17">
        <f>F67/F65</f>
        <v>0.28083776467782628</v>
      </c>
      <c r="P67" s="17">
        <f>G67/G65</f>
        <v>0.53401998333244671</v>
      </c>
      <c r="Q67" s="17">
        <f t="shared" ref="Q67:R67" si="62">H67/H65</f>
        <v>0.29133308610196113</v>
      </c>
      <c r="R67" s="17">
        <f t="shared" si="62"/>
        <v>0.16071197349679922</v>
      </c>
      <c r="S67" s="49">
        <f>J67/J65</f>
        <v>0.23573954465228972</v>
      </c>
      <c r="U67" s="75">
        <f t="shared" si="50"/>
        <v>0.46458890111617668</v>
      </c>
      <c r="V67" s="74">
        <f t="shared" si="51"/>
        <v>7.5027571155490493</v>
      </c>
    </row>
    <row r="68" spans="1:22" ht="20.100000000000001" customHeight="1" thickBot="1" x14ac:dyDescent="0.3">
      <c r="A68" s="5" t="s">
        <v>19</v>
      </c>
      <c r="B68" s="6"/>
      <c r="C68" s="12">
        <v>2716697</v>
      </c>
      <c r="D68" s="13">
        <v>2538731</v>
      </c>
      <c r="E68" s="13">
        <v>3441297</v>
      </c>
      <c r="F68" s="13">
        <v>3002154</v>
      </c>
      <c r="G68" s="13">
        <v>2009575</v>
      </c>
      <c r="H68" s="13">
        <v>1909258</v>
      </c>
      <c r="I68" s="13">
        <v>2431541</v>
      </c>
      <c r="J68" s="14">
        <v>2854289</v>
      </c>
      <c r="L68" s="103">
        <f>C68/C92</f>
        <v>5.2042999959834111E-3</v>
      </c>
      <c r="M68" s="173">
        <f>D68/D92</f>
        <v>4.3943330312502102E-3</v>
      </c>
      <c r="N68" s="20">
        <f>E68/E92</f>
        <v>5.5205973123056114E-3</v>
      </c>
      <c r="O68" s="20">
        <f>F68/F92</f>
        <v>4.39209160350506E-3</v>
      </c>
      <c r="P68" s="20">
        <f>G68/G92</f>
        <v>3.7245474515222275E-3</v>
      </c>
      <c r="Q68" s="20">
        <f t="shared" ref="Q68:R68" si="63">H68/H92</f>
        <v>3.2962890637665324E-3</v>
      </c>
      <c r="R68" s="20">
        <f t="shared" si="63"/>
        <v>3.3275000497234941E-3</v>
      </c>
      <c r="S68" s="157">
        <f>J68/J92</f>
        <v>3.6921838794548114E-3</v>
      </c>
      <c r="U68" s="72">
        <f t="shared" si="50"/>
        <v>0.17386011586890782</v>
      </c>
      <c r="V68" s="71">
        <f t="shared" si="51"/>
        <v>3.6468382973131729E-2</v>
      </c>
    </row>
    <row r="69" spans="1:22" ht="20.100000000000001" customHeight="1" x14ac:dyDescent="0.25">
      <c r="A69" s="23"/>
      <c r="B69" t="s">
        <v>91</v>
      </c>
      <c r="C69" s="9">
        <v>1407726</v>
      </c>
      <c r="D69" s="10">
        <v>1047060</v>
      </c>
      <c r="E69" s="10">
        <v>1453617</v>
      </c>
      <c r="F69" s="10">
        <v>1213740</v>
      </c>
      <c r="G69" s="10">
        <v>779204</v>
      </c>
      <c r="H69" s="10">
        <v>427576</v>
      </c>
      <c r="I69" s="10">
        <v>485128</v>
      </c>
      <c r="J69" s="11">
        <v>457549</v>
      </c>
      <c r="L69" s="48">
        <f>C69/C68</f>
        <v>0.51817556392928621</v>
      </c>
      <c r="M69" s="35">
        <f>D69/D68</f>
        <v>0.41243440128158515</v>
      </c>
      <c r="N69" s="17">
        <f>E69/E68</f>
        <v>0.42240382042003349</v>
      </c>
      <c r="O69" s="17">
        <f>F69/F68</f>
        <v>0.40428971998105362</v>
      </c>
      <c r="P69" s="17">
        <f>G69/G68</f>
        <v>0.38774566761628704</v>
      </c>
      <c r="Q69" s="17">
        <f t="shared" ref="Q69:R69" si="64">H69/H68</f>
        <v>0.22394878010200822</v>
      </c>
      <c r="R69" s="17">
        <f t="shared" si="64"/>
        <v>0.19951462878890383</v>
      </c>
      <c r="S69" s="49">
        <f>J69/J68</f>
        <v>0.16030226792031221</v>
      </c>
      <c r="U69" s="77">
        <f t="shared" si="50"/>
        <v>-5.6848914101020762E-2</v>
      </c>
      <c r="V69" s="74">
        <f t="shared" si="51"/>
        <v>-3.9212360868591616</v>
      </c>
    </row>
    <row r="70" spans="1:22" ht="20.100000000000001" customHeight="1" thickBot="1" x14ac:dyDescent="0.3">
      <c r="A70" s="23"/>
      <c r="B70" t="s">
        <v>92</v>
      </c>
      <c r="C70" s="9">
        <v>1308971</v>
      </c>
      <c r="D70" s="10">
        <v>1491671</v>
      </c>
      <c r="E70" s="10">
        <v>1987680</v>
      </c>
      <c r="F70" s="10">
        <v>1788414</v>
      </c>
      <c r="G70" s="10">
        <v>1230371</v>
      </c>
      <c r="H70" s="10">
        <v>1481682</v>
      </c>
      <c r="I70" s="10">
        <v>1946413</v>
      </c>
      <c r="J70" s="11">
        <v>2396740</v>
      </c>
      <c r="L70" s="48">
        <f>C70/C68</f>
        <v>0.48182443607071379</v>
      </c>
      <c r="M70" s="35">
        <f>D70/D68</f>
        <v>0.58756559871841485</v>
      </c>
      <c r="N70" s="17">
        <f>E70/E68</f>
        <v>0.57759617957996656</v>
      </c>
      <c r="O70" s="17">
        <f>F70/F68</f>
        <v>0.59571028001894644</v>
      </c>
      <c r="P70" s="17">
        <f>G70/G68</f>
        <v>0.61225433238371296</v>
      </c>
      <c r="Q70" s="17">
        <f t="shared" ref="Q70:R70" si="65">H70/H68</f>
        <v>0.77605121989799175</v>
      </c>
      <c r="R70" s="17">
        <f t="shared" si="65"/>
        <v>0.8004853712110962</v>
      </c>
      <c r="S70" s="49">
        <f>J70/J68</f>
        <v>0.83969773207968779</v>
      </c>
      <c r="U70" s="75">
        <f t="shared" si="50"/>
        <v>0.23136251145055031</v>
      </c>
      <c r="V70" s="74">
        <f t="shared" si="51"/>
        <v>3.9212360868591589</v>
      </c>
    </row>
    <row r="71" spans="1:22" ht="20.100000000000001" customHeight="1" thickBot="1" x14ac:dyDescent="0.3">
      <c r="A71" s="5" t="s">
        <v>20</v>
      </c>
      <c r="B71" s="6"/>
      <c r="C71" s="12">
        <v>33688126</v>
      </c>
      <c r="D71" s="13">
        <v>30997965</v>
      </c>
      <c r="E71" s="13">
        <v>30882257</v>
      </c>
      <c r="F71" s="13">
        <v>32577228</v>
      </c>
      <c r="G71" s="13">
        <v>24438871</v>
      </c>
      <c r="H71" s="13">
        <v>24170762</v>
      </c>
      <c r="I71" s="13">
        <v>35140000</v>
      </c>
      <c r="J71" s="14">
        <v>36868590</v>
      </c>
      <c r="L71" s="103">
        <f>C71/C92</f>
        <v>6.4535395005953414E-2</v>
      </c>
      <c r="M71" s="173">
        <f>D71/D92</f>
        <v>5.3654909283826414E-2</v>
      </c>
      <c r="N71" s="20">
        <f>E71/E92</f>
        <v>4.9541932879414698E-2</v>
      </c>
      <c r="O71" s="20">
        <f>F71/F92</f>
        <v>4.7659836758630621E-2</v>
      </c>
      <c r="P71" s="20">
        <f>G71/G92</f>
        <v>4.5295017454501811E-2</v>
      </c>
      <c r="Q71" s="20">
        <f t="shared" ref="Q71:R71" si="66">H71/H92</f>
        <v>4.1730252508306198E-2</v>
      </c>
      <c r="R71" s="20">
        <f t="shared" si="66"/>
        <v>4.8088167852108427E-2</v>
      </c>
      <c r="S71" s="157">
        <f>J71/J92</f>
        <v>4.7691601535874213E-2</v>
      </c>
      <c r="U71" s="72">
        <f t="shared" si="50"/>
        <v>4.9191519635742746E-2</v>
      </c>
      <c r="V71" s="71">
        <f t="shared" si="51"/>
        <v>-3.965663162342134E-2</v>
      </c>
    </row>
    <row r="72" spans="1:22" ht="20.100000000000001" customHeight="1" x14ac:dyDescent="0.25">
      <c r="A72" s="23"/>
      <c r="B72" t="s">
        <v>91</v>
      </c>
      <c r="C72" s="9">
        <v>3749627</v>
      </c>
      <c r="D72" s="10">
        <v>2910766</v>
      </c>
      <c r="E72" s="10">
        <v>5430004</v>
      </c>
      <c r="F72" s="10">
        <v>5877479</v>
      </c>
      <c r="G72" s="10">
        <v>3870010</v>
      </c>
      <c r="H72" s="10">
        <v>3441245</v>
      </c>
      <c r="I72" s="10">
        <v>3853557</v>
      </c>
      <c r="J72" s="11">
        <v>3255016</v>
      </c>
      <c r="L72" s="48">
        <f>C72/C71</f>
        <v>0.11130411350278137</v>
      </c>
      <c r="M72" s="35">
        <f>D72/D71</f>
        <v>9.3901841620893503E-2</v>
      </c>
      <c r="N72" s="17">
        <f>E72/E71</f>
        <v>0.17582924719524223</v>
      </c>
      <c r="O72" s="17">
        <f>F72/F71</f>
        <v>0.1804167929818952</v>
      </c>
      <c r="P72" s="17">
        <f>G72/G71</f>
        <v>0.15835469649968692</v>
      </c>
      <c r="Q72" s="17">
        <f t="shared" ref="Q72:R72" si="67">H72/H71</f>
        <v>0.14237221813693751</v>
      </c>
      <c r="R72" s="17">
        <f t="shared" si="67"/>
        <v>0.1096629766647695</v>
      </c>
      <c r="S72" s="49">
        <f>J72/J71</f>
        <v>8.8286967307401779E-2</v>
      </c>
      <c r="U72" s="77">
        <f t="shared" si="50"/>
        <v>-0.15532169369753709</v>
      </c>
      <c r="V72" s="74">
        <f t="shared" si="51"/>
        <v>-2.137600935736772</v>
      </c>
    </row>
    <row r="73" spans="1:22" ht="20.100000000000001" customHeight="1" thickBot="1" x14ac:dyDescent="0.3">
      <c r="A73" s="23"/>
      <c r="B73" t="s">
        <v>92</v>
      </c>
      <c r="C73" s="9">
        <v>29938499</v>
      </c>
      <c r="D73" s="10">
        <v>28087199</v>
      </c>
      <c r="E73" s="10">
        <v>25452253</v>
      </c>
      <c r="F73" s="10">
        <v>26699749</v>
      </c>
      <c r="G73" s="10">
        <v>20568861</v>
      </c>
      <c r="H73" s="10">
        <v>20729517</v>
      </c>
      <c r="I73" s="10">
        <v>31286443</v>
      </c>
      <c r="J73" s="11">
        <v>33613574</v>
      </c>
      <c r="L73" s="48">
        <f>C73/C71</f>
        <v>0.88869588649721865</v>
      </c>
      <c r="M73" s="35">
        <f>D73/D71</f>
        <v>0.90609815837910646</v>
      </c>
      <c r="N73" s="17">
        <f>E73/E71</f>
        <v>0.82417075280475771</v>
      </c>
      <c r="O73" s="17">
        <f>F73/F71</f>
        <v>0.81958320701810483</v>
      </c>
      <c r="P73" s="17">
        <f>G73/G71</f>
        <v>0.84164530350031308</v>
      </c>
      <c r="Q73" s="17">
        <f t="shared" ref="Q73:R73" si="68">H73/H71</f>
        <v>0.85762778186306254</v>
      </c>
      <c r="R73" s="17">
        <f t="shared" si="68"/>
        <v>0.89033702333523046</v>
      </c>
      <c r="S73" s="49">
        <f>J73/J71</f>
        <v>0.91171303269259818</v>
      </c>
      <c r="U73" s="75">
        <f t="shared" si="50"/>
        <v>7.438145013800386E-2</v>
      </c>
      <c r="V73" s="74">
        <f t="shared" si="51"/>
        <v>2.137600935736772</v>
      </c>
    </row>
    <row r="74" spans="1:22" ht="20.100000000000001" customHeight="1" thickBot="1" x14ac:dyDescent="0.3">
      <c r="A74" s="5" t="s">
        <v>86</v>
      </c>
      <c r="B74" s="6"/>
      <c r="C74" s="12">
        <v>1956143</v>
      </c>
      <c r="D74" s="13">
        <v>2271046</v>
      </c>
      <c r="E74" s="13">
        <v>3765263</v>
      </c>
      <c r="F74" s="13">
        <v>5572502</v>
      </c>
      <c r="G74" s="13">
        <v>5162818</v>
      </c>
      <c r="H74" s="13">
        <v>5179361</v>
      </c>
      <c r="I74" s="13">
        <v>6566101</v>
      </c>
      <c r="J74" s="14">
        <v>8037265</v>
      </c>
      <c r="L74" s="103">
        <f>C74/C92</f>
        <v>3.7473280999106551E-3</v>
      </c>
      <c r="M74" s="173">
        <f>D74/D92</f>
        <v>3.9309924735187246E-3</v>
      </c>
      <c r="N74" s="20">
        <f>E74/E92</f>
        <v>6.0403100336657266E-3</v>
      </c>
      <c r="O74" s="20">
        <f>F74/F92</f>
        <v>8.1524596155677417E-3</v>
      </c>
      <c r="P74" s="20">
        <f>G74/G92</f>
        <v>9.5687698267410189E-3</v>
      </c>
      <c r="Q74" s="20">
        <f t="shared" ref="Q74:R74" si="69">H74/H92</f>
        <v>8.9420450361338763E-3</v>
      </c>
      <c r="R74" s="20">
        <f t="shared" si="69"/>
        <v>8.9855369101279736E-3</v>
      </c>
      <c r="S74" s="157">
        <f>J74/J92</f>
        <v>1.0396655793406475E-2</v>
      </c>
      <c r="U74" s="72">
        <f t="shared" si="50"/>
        <v>0.22405442742961157</v>
      </c>
      <c r="V74" s="71">
        <f t="shared" si="51"/>
        <v>0.14111188832785018</v>
      </c>
    </row>
    <row r="75" spans="1:22" ht="20.100000000000001" customHeight="1" x14ac:dyDescent="0.25">
      <c r="A75" s="23"/>
      <c r="B75" t="s">
        <v>91</v>
      </c>
      <c r="C75" s="9">
        <v>252489</v>
      </c>
      <c r="D75" s="10">
        <v>270462</v>
      </c>
      <c r="E75" s="10">
        <v>1496447</v>
      </c>
      <c r="F75" s="10">
        <v>1134620</v>
      </c>
      <c r="G75" s="10">
        <v>872928</v>
      </c>
      <c r="H75" s="10">
        <v>958244</v>
      </c>
      <c r="I75" s="10">
        <v>985280</v>
      </c>
      <c r="J75" s="11">
        <v>1069722</v>
      </c>
      <c r="L75" s="48">
        <f>C75/C74</f>
        <v>0.12907491936939169</v>
      </c>
      <c r="M75" s="35">
        <f>D75/D74</f>
        <v>0.11909137903855756</v>
      </c>
      <c r="N75" s="17">
        <f>E75/E74</f>
        <v>0.39743492021672855</v>
      </c>
      <c r="O75" s="17">
        <f>F75/F74</f>
        <v>0.20361051463059143</v>
      </c>
      <c r="P75" s="17">
        <f>G75/G74</f>
        <v>0.16907975450616311</v>
      </c>
      <c r="Q75" s="17">
        <f t="shared" ref="Q75:R75" si="70">H75/H74</f>
        <v>0.18501201209956208</v>
      </c>
      <c r="R75" s="17">
        <f t="shared" si="70"/>
        <v>0.15005556570025347</v>
      </c>
      <c r="S75" s="49">
        <f>J75/J74</f>
        <v>0.13309527556948789</v>
      </c>
      <c r="U75" s="77">
        <f t="shared" si="50"/>
        <v>8.5703556349464111E-2</v>
      </c>
      <c r="V75" s="74">
        <f t="shared" si="51"/>
        <v>-1.6960290130765583</v>
      </c>
    </row>
    <row r="76" spans="1:22" ht="20.100000000000001" customHeight="1" thickBot="1" x14ac:dyDescent="0.3">
      <c r="A76" s="23"/>
      <c r="B76" t="s">
        <v>92</v>
      </c>
      <c r="C76" s="9">
        <v>1703654</v>
      </c>
      <c r="D76" s="10">
        <v>2000584</v>
      </c>
      <c r="E76" s="10">
        <v>2268816</v>
      </c>
      <c r="F76" s="10">
        <v>4437882</v>
      </c>
      <c r="G76" s="10">
        <v>4289890</v>
      </c>
      <c r="H76" s="10">
        <v>4221117</v>
      </c>
      <c r="I76" s="10">
        <v>5580821</v>
      </c>
      <c r="J76" s="11">
        <v>6967543</v>
      </c>
      <c r="L76" s="48">
        <f>C76/C74</f>
        <v>0.87092508063060825</v>
      </c>
      <c r="M76" s="35">
        <f>D76/D74</f>
        <v>0.8809086209614424</v>
      </c>
      <c r="N76" s="17">
        <f>E76/E74</f>
        <v>0.60256507978327145</v>
      </c>
      <c r="O76" s="17">
        <f>F76/F74</f>
        <v>0.79638948536940857</v>
      </c>
      <c r="P76" s="17">
        <f>G76/G74</f>
        <v>0.83092024549383692</v>
      </c>
      <c r="Q76" s="17">
        <f t="shared" ref="Q76:R76" si="71">H76/H74</f>
        <v>0.81498798790043792</v>
      </c>
      <c r="R76" s="17">
        <f t="shared" si="71"/>
        <v>0.84994443429974653</v>
      </c>
      <c r="S76" s="49">
        <f>J76/J74</f>
        <v>0.86690472443051214</v>
      </c>
      <c r="U76" s="75">
        <f t="shared" si="50"/>
        <v>0.24847992795325274</v>
      </c>
      <c r="V76" s="74">
        <f t="shared" si="51"/>
        <v>1.696029013076561</v>
      </c>
    </row>
    <row r="77" spans="1:22" ht="20.100000000000001" customHeight="1" thickBot="1" x14ac:dyDescent="0.3">
      <c r="A77" s="5" t="s">
        <v>9</v>
      </c>
      <c r="B77" s="6"/>
      <c r="C77" s="12">
        <v>16722680</v>
      </c>
      <c r="D77" s="13">
        <v>20815998</v>
      </c>
      <c r="E77" s="13">
        <v>25150475</v>
      </c>
      <c r="F77" s="13">
        <v>23465572</v>
      </c>
      <c r="G77" s="13">
        <v>18127837</v>
      </c>
      <c r="H77" s="13">
        <v>23301790</v>
      </c>
      <c r="I77" s="13">
        <v>30672373</v>
      </c>
      <c r="J77" s="14">
        <v>27901799</v>
      </c>
      <c r="L77" s="103">
        <f>C77/C92</f>
        <v>3.2035167505552464E-2</v>
      </c>
      <c r="M77" s="173">
        <f>D77/D92</f>
        <v>3.6030767966294307E-2</v>
      </c>
      <c r="N77" s="20">
        <f>E77/E92</f>
        <v>4.0346893827591594E-2</v>
      </c>
      <c r="O77" s="20">
        <f>F77/F92</f>
        <v>3.432966521792135E-2</v>
      </c>
      <c r="P77" s="20">
        <f>G77/G92</f>
        <v>3.3598143438269459E-2</v>
      </c>
      <c r="Q77" s="20">
        <f t="shared" ref="Q77:R77" si="72">H77/H92</f>
        <v>4.0229992773729031E-2</v>
      </c>
      <c r="R77" s="20">
        <f t="shared" si="72"/>
        <v>4.1974337542586185E-2</v>
      </c>
      <c r="S77" s="157">
        <f>J77/J92</f>
        <v>3.6092551411433242E-2</v>
      </c>
      <c r="U77" s="72">
        <f t="shared" si="50"/>
        <v>-9.0327996467700761E-2</v>
      </c>
      <c r="V77" s="71">
        <f t="shared" si="51"/>
        <v>-0.58817861311529429</v>
      </c>
    </row>
    <row r="78" spans="1:22" ht="20.100000000000001" customHeight="1" x14ac:dyDescent="0.25">
      <c r="A78" s="23"/>
      <c r="B78" t="s">
        <v>91</v>
      </c>
      <c r="C78" s="9">
        <v>14675884</v>
      </c>
      <c r="D78" s="10">
        <v>19309183</v>
      </c>
      <c r="E78" s="10">
        <v>23458655</v>
      </c>
      <c r="F78" s="10">
        <v>21177257</v>
      </c>
      <c r="G78" s="10">
        <v>16947049</v>
      </c>
      <c r="H78" s="10">
        <v>20623790</v>
      </c>
      <c r="I78" s="10">
        <v>26867764</v>
      </c>
      <c r="J78" s="11">
        <v>23898127</v>
      </c>
      <c r="L78" s="48">
        <f>C78/C77</f>
        <v>0.87760358985521458</v>
      </c>
      <c r="M78" s="35">
        <f>D78/D77</f>
        <v>0.92761264677292921</v>
      </c>
      <c r="N78" s="17">
        <f>E78/E77</f>
        <v>0.93273208557691256</v>
      </c>
      <c r="O78" s="17">
        <f>F78/F77</f>
        <v>0.90248202771276997</v>
      </c>
      <c r="P78" s="17">
        <f>G78/G77</f>
        <v>0.93486327133237135</v>
      </c>
      <c r="Q78" s="17">
        <f t="shared" ref="Q78:R78" si="73">H78/H77</f>
        <v>0.8850732068223085</v>
      </c>
      <c r="R78" s="17">
        <f t="shared" si="73"/>
        <v>0.8759597439689456</v>
      </c>
      <c r="S78" s="49">
        <f>J78/J77</f>
        <v>0.85650846384492985</v>
      </c>
      <c r="U78" s="77">
        <f t="shared" si="50"/>
        <v>-0.11052788017640769</v>
      </c>
      <c r="V78" s="74">
        <f t="shared" si="51"/>
        <v>-1.9451280124015757</v>
      </c>
    </row>
    <row r="79" spans="1:22" ht="20.100000000000001" customHeight="1" thickBot="1" x14ac:dyDescent="0.3">
      <c r="A79" s="23"/>
      <c r="B79" t="s">
        <v>92</v>
      </c>
      <c r="C79" s="9">
        <v>2046796</v>
      </c>
      <c r="D79" s="10">
        <v>1506815</v>
      </c>
      <c r="E79" s="10">
        <v>1691820</v>
      </c>
      <c r="F79" s="10">
        <v>2288315</v>
      </c>
      <c r="G79" s="10">
        <v>1180788</v>
      </c>
      <c r="H79" s="10">
        <v>2678000</v>
      </c>
      <c r="I79" s="10">
        <v>3804609</v>
      </c>
      <c r="J79" s="11">
        <v>4003672</v>
      </c>
      <c r="L79" s="48">
        <f>C79/C77</f>
        <v>0.1223964101447854</v>
      </c>
      <c r="M79" s="35">
        <f>D79/D77</f>
        <v>7.2387353227070836E-2</v>
      </c>
      <c r="N79" s="17">
        <f>E79/E77</f>
        <v>6.7267914423087438E-2</v>
      </c>
      <c r="O79" s="17">
        <f>F79/F77</f>
        <v>9.7517972287229984E-2</v>
      </c>
      <c r="P79" s="17">
        <f>G79/G77</f>
        <v>6.5136728667628679E-2</v>
      </c>
      <c r="Q79" s="17">
        <f t="shared" ref="Q79:R79" si="74">H79/H77</f>
        <v>0.1149267931776915</v>
      </c>
      <c r="R79" s="17">
        <f t="shared" si="74"/>
        <v>0.1240402560310544</v>
      </c>
      <c r="S79" s="49">
        <f>J79/J77</f>
        <v>0.14349153615507015</v>
      </c>
      <c r="U79" s="75">
        <f t="shared" si="50"/>
        <v>5.2321539480141059E-2</v>
      </c>
      <c r="V79" s="74">
        <f t="shared" si="51"/>
        <v>1.9451280124015757</v>
      </c>
    </row>
    <row r="80" spans="1:22" ht="20.100000000000001" customHeight="1" thickBot="1" x14ac:dyDescent="0.3">
      <c r="A80" s="5" t="s">
        <v>12</v>
      </c>
      <c r="B80" s="6"/>
      <c r="C80" s="12">
        <v>18206393</v>
      </c>
      <c r="D80" s="13">
        <v>19612202</v>
      </c>
      <c r="E80" s="13">
        <v>19393201</v>
      </c>
      <c r="F80" s="13">
        <v>33026643</v>
      </c>
      <c r="G80" s="13">
        <v>27580400</v>
      </c>
      <c r="H80" s="13">
        <v>27639762</v>
      </c>
      <c r="I80" s="13">
        <v>35594671</v>
      </c>
      <c r="J80" s="14">
        <v>34973386</v>
      </c>
      <c r="L80" s="103">
        <f>C80/C92</f>
        <v>3.487747474848038E-2</v>
      </c>
      <c r="M80" s="173">
        <f>D80/D92</f>
        <v>3.3947096822842374E-2</v>
      </c>
      <c r="N80" s="20">
        <f>E80/E92</f>
        <v>3.1110960000721385E-2</v>
      </c>
      <c r="O80" s="20">
        <f>F80/F92</f>
        <v>4.8317321966914149E-2</v>
      </c>
      <c r="P80" s="20">
        <f>G80/G92</f>
        <v>5.1117529095437417E-2</v>
      </c>
      <c r="Q80" s="20">
        <f t="shared" ref="Q80:R80" si="75">H80/H92</f>
        <v>4.7719399476503319E-2</v>
      </c>
      <c r="R80" s="20">
        <f t="shared" si="75"/>
        <v>4.8710373184080141E-2</v>
      </c>
      <c r="S80" s="157">
        <f>J80/J92</f>
        <v>4.5240048221869125E-2</v>
      </c>
      <c r="U80" s="72">
        <f t="shared" si="50"/>
        <v>-1.7454438615263503E-2</v>
      </c>
      <c r="V80" s="71">
        <f t="shared" si="51"/>
        <v>-0.34703249622110161</v>
      </c>
    </row>
    <row r="81" spans="1:22" ht="20.100000000000001" customHeight="1" x14ac:dyDescent="0.25">
      <c r="A81" s="23"/>
      <c r="B81" t="s">
        <v>91</v>
      </c>
      <c r="C81" s="9">
        <v>15506833</v>
      </c>
      <c r="D81" s="10">
        <v>16844689</v>
      </c>
      <c r="E81" s="10">
        <v>16555529</v>
      </c>
      <c r="F81" s="10">
        <v>29152805</v>
      </c>
      <c r="G81" s="10">
        <v>24221213</v>
      </c>
      <c r="H81" s="10">
        <v>24282917</v>
      </c>
      <c r="I81" s="10">
        <v>32499534</v>
      </c>
      <c r="J81" s="11">
        <v>31243149</v>
      </c>
      <c r="L81" s="48">
        <f>C81/C80</f>
        <v>0.85172461123957943</v>
      </c>
      <c r="M81" s="35">
        <f>D81/D80</f>
        <v>0.85888820643393338</v>
      </c>
      <c r="N81" s="17">
        <f>E81/E80</f>
        <v>0.85367696647912839</v>
      </c>
      <c r="O81" s="17">
        <f>F81/F80</f>
        <v>0.88270566887467183</v>
      </c>
      <c r="P81" s="17">
        <f>G81/G80</f>
        <v>0.87820383315687955</v>
      </c>
      <c r="Q81" s="17">
        <f t="shared" ref="Q81:R81" si="76">H81/H80</f>
        <v>0.87855014815250576</v>
      </c>
      <c r="R81" s="17">
        <f t="shared" si="76"/>
        <v>0.91304493304629786</v>
      </c>
      <c r="S81" s="49">
        <f>J81/J80</f>
        <v>0.89334069626544022</v>
      </c>
      <c r="U81" s="77">
        <f t="shared" si="50"/>
        <v>-3.8658554304194022E-2</v>
      </c>
      <c r="V81" s="74">
        <f t="shared" si="51"/>
        <v>-1.9704236780857642</v>
      </c>
    </row>
    <row r="82" spans="1:22" ht="20.100000000000001" customHeight="1" thickBot="1" x14ac:dyDescent="0.3">
      <c r="A82" s="23"/>
      <c r="B82" t="s">
        <v>92</v>
      </c>
      <c r="C82" s="9">
        <v>2699560</v>
      </c>
      <c r="D82" s="10">
        <v>2767513</v>
      </c>
      <c r="E82" s="10">
        <v>2837672</v>
      </c>
      <c r="F82" s="10">
        <v>3873838</v>
      </c>
      <c r="G82" s="10">
        <v>3359187</v>
      </c>
      <c r="H82" s="10">
        <v>3356845</v>
      </c>
      <c r="I82" s="10">
        <v>3095137</v>
      </c>
      <c r="J82" s="11">
        <v>3730237</v>
      </c>
      <c r="L82" s="48">
        <f>C82/C80</f>
        <v>0.1482753887604206</v>
      </c>
      <c r="M82" s="35">
        <f>D82/D80</f>
        <v>0.14111179356606668</v>
      </c>
      <c r="N82" s="17">
        <f>E82/E80</f>
        <v>0.14632303352087156</v>
      </c>
      <c r="O82" s="17">
        <f>F82/F80</f>
        <v>0.11729433112532812</v>
      </c>
      <c r="P82" s="17">
        <f>G82/G80</f>
        <v>0.12179616684312047</v>
      </c>
      <c r="Q82" s="17">
        <f t="shared" ref="Q82:R82" si="77">H82/H80</f>
        <v>0.1214498518474942</v>
      </c>
      <c r="R82" s="17">
        <f t="shared" si="77"/>
        <v>8.6955066953702143E-2</v>
      </c>
      <c r="S82" s="49">
        <f>J82/J80</f>
        <v>0.10665930373455976</v>
      </c>
      <c r="U82" s="75">
        <f t="shared" si="50"/>
        <v>0.20519285576050431</v>
      </c>
      <c r="V82" s="74">
        <f t="shared" si="51"/>
        <v>1.9704236780857616</v>
      </c>
    </row>
    <row r="83" spans="1:22" ht="20.100000000000001" customHeight="1" thickBot="1" x14ac:dyDescent="0.3">
      <c r="A83" s="5" t="s">
        <v>11</v>
      </c>
      <c r="B83" s="6"/>
      <c r="C83" s="12">
        <v>49142172</v>
      </c>
      <c r="D83" s="13">
        <v>53572253</v>
      </c>
      <c r="E83" s="13">
        <v>64496107</v>
      </c>
      <c r="F83" s="13">
        <v>76521569</v>
      </c>
      <c r="G83" s="13">
        <v>70400165</v>
      </c>
      <c r="H83" s="13">
        <v>78006716</v>
      </c>
      <c r="I83" s="13">
        <v>89118696</v>
      </c>
      <c r="J83" s="14">
        <v>92534135</v>
      </c>
      <c r="L83" s="103">
        <f>C83/C92</f>
        <v>9.4140276056629085E-2</v>
      </c>
      <c r="M83" s="173">
        <f>D83/D92</f>
        <v>9.2729131568643222E-2</v>
      </c>
      <c r="N83" s="20">
        <f>E83/E92</f>
        <v>0.10346594175346538</v>
      </c>
      <c r="O83" s="20">
        <f>F83/F92</f>
        <v>0.11194953379871024</v>
      </c>
      <c r="P83" s="20">
        <f>G83/G92</f>
        <v>0.13047970597638522</v>
      </c>
      <c r="Q83" s="20">
        <f t="shared" ref="Q83:R83" si="78">H83/H92</f>
        <v>0.13467676178449522</v>
      </c>
      <c r="R83" s="20">
        <f t="shared" si="78"/>
        <v>0.1219565968130058</v>
      </c>
      <c r="S83" s="157">
        <f>J83/J92</f>
        <v>0.11969812501337294</v>
      </c>
      <c r="U83" s="72">
        <f t="shared" si="50"/>
        <v>3.8324606993800719E-2</v>
      </c>
      <c r="V83" s="71">
        <f t="shared" si="51"/>
        <v>-0.22584717996328579</v>
      </c>
    </row>
    <row r="84" spans="1:22" ht="20.100000000000001" customHeight="1" x14ac:dyDescent="0.25">
      <c r="A84" s="23"/>
      <c r="B84" t="s">
        <v>91</v>
      </c>
      <c r="C84" s="9">
        <v>42070136</v>
      </c>
      <c r="D84" s="10">
        <v>46287720</v>
      </c>
      <c r="E84" s="10">
        <v>56416879</v>
      </c>
      <c r="F84" s="10">
        <v>65619555</v>
      </c>
      <c r="G84" s="10">
        <v>60649418</v>
      </c>
      <c r="H84" s="10">
        <v>67317778</v>
      </c>
      <c r="I84" s="10">
        <v>77713616</v>
      </c>
      <c r="J84" s="11">
        <v>80488676</v>
      </c>
      <c r="L84" s="48">
        <f>C84/C83</f>
        <v>0.85609028432849898</v>
      </c>
      <c r="M84" s="35">
        <f>D84/D83</f>
        <v>0.86402414324445154</v>
      </c>
      <c r="N84" s="17">
        <f>E84/E83</f>
        <v>0.87473309047939907</v>
      </c>
      <c r="O84" s="17">
        <f>F84/F83</f>
        <v>0.85753018211113785</v>
      </c>
      <c r="P84" s="17">
        <f>G84/G83</f>
        <v>0.86149539564289368</v>
      </c>
      <c r="Q84" s="17">
        <f t="shared" ref="Q84:R84" si="79">H84/H83</f>
        <v>0.86297413161194991</v>
      </c>
      <c r="R84" s="17">
        <f t="shared" si="79"/>
        <v>0.87202371093939701</v>
      </c>
      <c r="S84" s="49">
        <f>J84/J83</f>
        <v>0.86982685902883294</v>
      </c>
      <c r="U84" s="77">
        <f t="shared" si="50"/>
        <v>3.570880037289733E-2</v>
      </c>
      <c r="V84" s="74">
        <f t="shared" si="51"/>
        <v>-0.21968519105640683</v>
      </c>
    </row>
    <row r="85" spans="1:22" ht="20.100000000000001" customHeight="1" thickBot="1" x14ac:dyDescent="0.3">
      <c r="A85" s="23"/>
      <c r="B85" t="s">
        <v>92</v>
      </c>
      <c r="C85" s="9">
        <v>7072036</v>
      </c>
      <c r="D85" s="10">
        <v>7284533</v>
      </c>
      <c r="E85" s="10">
        <v>8079228</v>
      </c>
      <c r="F85" s="10">
        <v>10902014</v>
      </c>
      <c r="G85" s="10">
        <v>9750747</v>
      </c>
      <c r="H85" s="10">
        <v>10688938</v>
      </c>
      <c r="I85" s="10">
        <v>11405080</v>
      </c>
      <c r="J85" s="11">
        <v>12045459</v>
      </c>
      <c r="L85" s="48">
        <f>C85/C83</f>
        <v>0.14390971567150104</v>
      </c>
      <c r="M85" s="35">
        <f>D85/D83</f>
        <v>0.13597585675554844</v>
      </c>
      <c r="N85" s="17">
        <f>E85/E83</f>
        <v>0.12526690952060099</v>
      </c>
      <c r="O85" s="17">
        <f>F85/F83</f>
        <v>0.14246981788886215</v>
      </c>
      <c r="P85" s="17">
        <f>G85/G83</f>
        <v>0.13850460435710626</v>
      </c>
      <c r="Q85" s="17">
        <f t="shared" ref="Q85:R85" si="80">H85/H83</f>
        <v>0.13702586838805009</v>
      </c>
      <c r="R85" s="17">
        <f t="shared" si="80"/>
        <v>0.12797628906060296</v>
      </c>
      <c r="S85" s="49">
        <f>J85/J83</f>
        <v>0.13017314097116703</v>
      </c>
      <c r="U85" s="75">
        <f t="shared" si="50"/>
        <v>5.6148575897757839E-2</v>
      </c>
      <c r="V85" s="74">
        <f t="shared" si="51"/>
        <v>0.21968519105640683</v>
      </c>
    </row>
    <row r="86" spans="1:22" ht="20.100000000000001" customHeight="1" thickBot="1" x14ac:dyDescent="0.3">
      <c r="A86" s="5" t="s">
        <v>6</v>
      </c>
      <c r="B86" s="6"/>
      <c r="C86" s="12">
        <v>226269996</v>
      </c>
      <c r="D86" s="13">
        <v>240023988</v>
      </c>
      <c r="E86" s="13">
        <v>256594413</v>
      </c>
      <c r="F86" s="13">
        <v>271544791</v>
      </c>
      <c r="G86" s="13">
        <v>201158193</v>
      </c>
      <c r="H86" s="13">
        <v>212641752</v>
      </c>
      <c r="I86" s="13">
        <v>259315558</v>
      </c>
      <c r="J86" s="14">
        <v>278791986</v>
      </c>
      <c r="L86" s="103">
        <f>C86/C92</f>
        <v>0.43345906417755325</v>
      </c>
      <c r="M86" s="173">
        <f>D86/D92</f>
        <v>0.41546163762951022</v>
      </c>
      <c r="N86" s="20">
        <f>E86/E92</f>
        <v>0.41163387721560685</v>
      </c>
      <c r="O86" s="20">
        <f>F86/F92</f>
        <v>0.39726462950489433</v>
      </c>
      <c r="P86" s="20">
        <f>G86/G92</f>
        <v>0.37282670967292408</v>
      </c>
      <c r="Q86" s="20">
        <f t="shared" ref="Q86:R86" si="81">H86/H92</f>
        <v>0.36712098711528518</v>
      </c>
      <c r="R86" s="20">
        <f t="shared" si="81"/>
        <v>0.35486653613452357</v>
      </c>
      <c r="S86" s="157">
        <f>J86/J92</f>
        <v>0.36063316518768473</v>
      </c>
      <c r="U86" s="72">
        <f t="shared" si="50"/>
        <v>7.5107055474087678E-2</v>
      </c>
      <c r="V86" s="98">
        <f t="shared" si="51"/>
        <v>0.57666290531611653</v>
      </c>
    </row>
    <row r="87" spans="1:22" ht="20.100000000000001" customHeight="1" x14ac:dyDescent="0.25">
      <c r="A87" s="23"/>
      <c r="B87" t="s">
        <v>91</v>
      </c>
      <c r="C87" s="9">
        <v>158420765</v>
      </c>
      <c r="D87" s="10">
        <v>172448823</v>
      </c>
      <c r="E87" s="10">
        <v>187544772</v>
      </c>
      <c r="F87" s="10">
        <v>198540268</v>
      </c>
      <c r="G87" s="10">
        <v>149292863</v>
      </c>
      <c r="H87" s="10">
        <v>158517337</v>
      </c>
      <c r="I87" s="10">
        <v>193503915</v>
      </c>
      <c r="J87" s="11">
        <v>206368155</v>
      </c>
      <c r="L87" s="48">
        <f>C87/C86</f>
        <v>0.70014039775737658</v>
      </c>
      <c r="M87" s="35">
        <f>D87/D86</f>
        <v>0.71846495192805482</v>
      </c>
      <c r="N87" s="17">
        <f>E87/E86</f>
        <v>0.73089967083577922</v>
      </c>
      <c r="O87" s="17">
        <f>F87/F86</f>
        <v>0.73115108291655651</v>
      </c>
      <c r="P87" s="17">
        <f>G87/G86</f>
        <v>0.7421664550347199</v>
      </c>
      <c r="Q87" s="17">
        <f t="shared" ref="Q87:R87" si="82">H87/H86</f>
        <v>0.74546666169304321</v>
      </c>
      <c r="R87" s="17">
        <f t="shared" si="82"/>
        <v>0.74621020232037139</v>
      </c>
      <c r="S87" s="49">
        <f>J87/J86</f>
        <v>0.74022269420613829</v>
      </c>
      <c r="U87" s="77">
        <f t="shared" si="50"/>
        <v>6.6480515394223422E-2</v>
      </c>
      <c r="V87" s="74">
        <f t="shared" si="51"/>
        <v>-0.59875081142330977</v>
      </c>
    </row>
    <row r="88" spans="1:22" ht="20.100000000000001" customHeight="1" thickBot="1" x14ac:dyDescent="0.3">
      <c r="A88" s="23"/>
      <c r="B88" t="s">
        <v>92</v>
      </c>
      <c r="C88" s="9">
        <v>67849231</v>
      </c>
      <c r="D88" s="10">
        <v>67575165</v>
      </c>
      <c r="E88" s="10">
        <v>69049641</v>
      </c>
      <c r="F88" s="10">
        <v>73004523</v>
      </c>
      <c r="G88" s="10">
        <v>51865330</v>
      </c>
      <c r="H88" s="10">
        <v>54124415</v>
      </c>
      <c r="I88" s="10">
        <v>65811643</v>
      </c>
      <c r="J88" s="11">
        <v>72423831</v>
      </c>
      <c r="L88" s="48">
        <f>C88/C86</f>
        <v>0.29985960224262348</v>
      </c>
      <c r="M88" s="35">
        <f>D88/D86</f>
        <v>0.28153504807194518</v>
      </c>
      <c r="N88" s="17">
        <f>E88/E86</f>
        <v>0.26910032916422072</v>
      </c>
      <c r="O88" s="17">
        <f>F88/F86</f>
        <v>0.26884891708344349</v>
      </c>
      <c r="P88" s="17">
        <f>G88/G86</f>
        <v>0.25783354496528016</v>
      </c>
      <c r="Q88" s="17">
        <f t="shared" ref="Q88:R88" si="83">H88/H86</f>
        <v>0.25453333830695679</v>
      </c>
      <c r="R88" s="17">
        <f t="shared" si="83"/>
        <v>0.25378979767962861</v>
      </c>
      <c r="S88" s="49">
        <f>J88/J86</f>
        <v>0.25977730579386166</v>
      </c>
      <c r="U88" s="75">
        <f t="shared" si="50"/>
        <v>0.1004714013901765</v>
      </c>
      <c r="V88" s="74">
        <f t="shared" si="51"/>
        <v>0.59875081142330422</v>
      </c>
    </row>
    <row r="89" spans="1:22" ht="20.100000000000001" customHeight="1" thickBot="1" x14ac:dyDescent="0.3">
      <c r="A89" s="5" t="s">
        <v>7</v>
      </c>
      <c r="B89" s="6"/>
      <c r="C89" s="12">
        <v>3893747</v>
      </c>
      <c r="D89" s="13">
        <v>5074930</v>
      </c>
      <c r="E89" s="13">
        <v>7528183</v>
      </c>
      <c r="F89" s="13">
        <v>6090350</v>
      </c>
      <c r="G89" s="13">
        <v>2918595</v>
      </c>
      <c r="H89" s="13">
        <v>2795978</v>
      </c>
      <c r="I89" s="13">
        <v>4287168</v>
      </c>
      <c r="J89" s="14">
        <v>5026637</v>
      </c>
      <c r="L89" s="103">
        <f>C89/C92</f>
        <v>7.4591415592023761E-3</v>
      </c>
      <c r="M89" s="173">
        <f>D89/D92</f>
        <v>8.784283380272517E-3</v>
      </c>
      <c r="N89" s="20">
        <f>E89/E92</f>
        <v>1.2076861379981093E-2</v>
      </c>
      <c r="O89" s="20">
        <f>F89/F92</f>
        <v>8.9100609420459595E-3</v>
      </c>
      <c r="P89" s="20">
        <f>G89/G92</f>
        <v>5.4093256381451378E-3</v>
      </c>
      <c r="Q89" s="20">
        <f t="shared" ref="Q89:R89" si="84">H89/H92</f>
        <v>4.8271903032129871E-3</v>
      </c>
      <c r="R89" s="20">
        <f t="shared" si="84"/>
        <v>5.8668769036479222E-3</v>
      </c>
      <c r="S89" s="157">
        <f>J89/J92</f>
        <v>6.5022385957662649E-3</v>
      </c>
      <c r="U89" s="43">
        <f t="shared" si="50"/>
        <v>0.17248426000567274</v>
      </c>
      <c r="V89" s="98">
        <f t="shared" si="51"/>
        <v>6.3536169211834276E-2</v>
      </c>
    </row>
    <row r="90" spans="1:22" ht="20.100000000000001" customHeight="1" x14ac:dyDescent="0.25">
      <c r="A90" s="23"/>
      <c r="B90" t="s">
        <v>91</v>
      </c>
      <c r="C90" s="9">
        <v>3760899</v>
      </c>
      <c r="D90" s="10">
        <v>4940255</v>
      </c>
      <c r="E90" s="10">
        <v>7381629</v>
      </c>
      <c r="F90" s="10">
        <v>5962834</v>
      </c>
      <c r="G90" s="10">
        <v>2824469</v>
      </c>
      <c r="H90" s="10">
        <v>2737599</v>
      </c>
      <c r="I90" s="10">
        <v>4132461</v>
      </c>
      <c r="J90" s="11">
        <v>4939269</v>
      </c>
      <c r="L90" s="48">
        <f>C90/C89</f>
        <v>0.96588170726038436</v>
      </c>
      <c r="M90" s="35">
        <f>D90/D89</f>
        <v>0.97346268815530457</v>
      </c>
      <c r="N90" s="17">
        <f>E90/E89</f>
        <v>0.98053261988981932</v>
      </c>
      <c r="O90" s="17">
        <f>F90/F89</f>
        <v>0.97906261544903006</v>
      </c>
      <c r="P90" s="17">
        <f>G90/G89</f>
        <v>0.96774955072560598</v>
      </c>
      <c r="Q90" s="17">
        <f t="shared" ref="Q90:R90" si="85">H90/H89</f>
        <v>0.97912036503863764</v>
      </c>
      <c r="R90" s="17">
        <f t="shared" si="85"/>
        <v>0.9639139403914192</v>
      </c>
      <c r="S90" s="49">
        <f>J90/J89</f>
        <v>0.98261899556303745</v>
      </c>
      <c r="U90" s="77">
        <f t="shared" si="50"/>
        <v>0.19523668825912693</v>
      </c>
      <c r="V90" s="74">
        <f t="shared" si="51"/>
        <v>1.8705055171618246</v>
      </c>
    </row>
    <row r="91" spans="1:22" ht="20.100000000000001" customHeight="1" thickBot="1" x14ac:dyDescent="0.3">
      <c r="A91" s="23"/>
      <c r="B91" t="s">
        <v>92</v>
      </c>
      <c r="C91" s="9">
        <v>132848</v>
      </c>
      <c r="D91" s="10">
        <v>134675</v>
      </c>
      <c r="E91" s="10">
        <v>146554</v>
      </c>
      <c r="F91" s="10">
        <v>127516</v>
      </c>
      <c r="G91" s="10">
        <v>94126</v>
      </c>
      <c r="H91" s="10">
        <v>58379</v>
      </c>
      <c r="I91" s="10">
        <v>154707</v>
      </c>
      <c r="J91" s="11">
        <v>87368</v>
      </c>
      <c r="L91" s="48">
        <f>C91/C89</f>
        <v>3.4118292739615592E-2</v>
      </c>
      <c r="M91" s="236">
        <f>D91/D89</f>
        <v>2.6537311844695394E-2</v>
      </c>
      <c r="N91" s="238">
        <f>E91/E89</f>
        <v>1.9467380110180638E-2</v>
      </c>
      <c r="O91" s="238">
        <f>F91/F89</f>
        <v>2.0937384550969978E-2</v>
      </c>
      <c r="P91" s="238">
        <f>G91/G89</f>
        <v>3.2250449274394015E-2</v>
      </c>
      <c r="Q91" s="238">
        <f t="shared" ref="Q91:R91" si="86">H91/H89</f>
        <v>2.0879634961362355E-2</v>
      </c>
      <c r="R91" s="238">
        <f t="shared" si="86"/>
        <v>3.6086059608580773E-2</v>
      </c>
      <c r="S91" s="49">
        <f>J91/J89</f>
        <v>1.7381004436962527E-2</v>
      </c>
      <c r="U91" s="75">
        <f t="shared" si="50"/>
        <v>-0.43526795814022634</v>
      </c>
      <c r="V91" s="74">
        <f t="shared" si="51"/>
        <v>-1.8705055171618246</v>
      </c>
    </row>
    <row r="92" spans="1:22" ht="20.100000000000001" customHeight="1" thickBot="1" x14ac:dyDescent="0.3">
      <c r="A92" s="45" t="s">
        <v>21</v>
      </c>
      <c r="B92" s="70"/>
      <c r="C92" s="54">
        <f t="shared" ref="C92:J93" si="87">C54+C57+C60+C63+C65+C68+C71+C74+C77+C80+C83+C86+C89</f>
        <v>522010069</v>
      </c>
      <c r="D92" s="55">
        <f t="shared" si="87"/>
        <v>577728402</v>
      </c>
      <c r="E92" s="55">
        <f t="shared" si="87"/>
        <v>623355917</v>
      </c>
      <c r="F92" s="55">
        <f t="shared" si="87"/>
        <v>683536290</v>
      </c>
      <c r="G92" s="55">
        <f t="shared" si="87"/>
        <v>539548771</v>
      </c>
      <c r="H92" s="55">
        <f t="shared" ref="H92:I92" si="88">H54+H57+H60+H63+H65+H68+H71+H74+H77+H80+H83+H86+H89</f>
        <v>579214372</v>
      </c>
      <c r="I92" s="55">
        <f t="shared" si="88"/>
        <v>730741086</v>
      </c>
      <c r="J92" s="243">
        <f t="shared" si="87"/>
        <v>773062527</v>
      </c>
      <c r="L92" s="59">
        <f>L54+L57+L60+L63+L65+L68+L71+L74+L77+L80+L83+L86+L89</f>
        <v>0.99999999999999989</v>
      </c>
      <c r="M92" s="237">
        <f t="shared" ref="M92:S92" si="89">M54+M57+M60+M63+M65+M68+M71+M74+M77+M80+M83+M86+M89</f>
        <v>1</v>
      </c>
      <c r="N92" s="237">
        <f t="shared" si="89"/>
        <v>1</v>
      </c>
      <c r="O92" s="237">
        <f t="shared" si="89"/>
        <v>0.99999999999999989</v>
      </c>
      <c r="P92" s="237">
        <f t="shared" ref="P92" si="90">P54+P57+P60+P63+P65+P68+P71+P74+P77+P80+P83+P86+P89</f>
        <v>1</v>
      </c>
      <c r="Q92" s="237">
        <f t="shared" ref="Q92:R92" si="91">Q54+Q57+Q60+Q63+Q65+Q68+Q71+Q74+Q77+Q80+Q83+Q86+Q89</f>
        <v>1</v>
      </c>
      <c r="R92" s="237">
        <f t="shared" si="91"/>
        <v>1</v>
      </c>
      <c r="S92" s="60">
        <f t="shared" si="89"/>
        <v>1</v>
      </c>
      <c r="U92" s="63">
        <f t="shared" si="50"/>
        <v>5.7915781404413877E-2</v>
      </c>
      <c r="V92" s="101">
        <f t="shared" si="51"/>
        <v>0</v>
      </c>
    </row>
    <row r="93" spans="1:22" ht="20.100000000000001" customHeight="1" x14ac:dyDescent="0.25">
      <c r="A93" s="23"/>
      <c r="B93" t="s">
        <v>91</v>
      </c>
      <c r="C93" s="207">
        <f>C55+C58+C61+C64+C66+C69+C72+C75+C78+C81+C84+C87+C90</f>
        <v>251572455</v>
      </c>
      <c r="D93" s="208">
        <f t="shared" si="87"/>
        <v>275437457</v>
      </c>
      <c r="E93" s="208">
        <f t="shared" si="87"/>
        <v>310938973</v>
      </c>
      <c r="F93" s="208">
        <f t="shared" si="87"/>
        <v>338135647</v>
      </c>
      <c r="G93" s="208">
        <f t="shared" ref="G93:I93" si="92">G55+G58+G61+G64+G66+G69+G72+G75+G78+G81+G84+G87+G90</f>
        <v>265774511</v>
      </c>
      <c r="H93" s="208">
        <f t="shared" si="92"/>
        <v>287160214</v>
      </c>
      <c r="I93" s="208">
        <f t="shared" si="92"/>
        <v>353131362</v>
      </c>
      <c r="J93" s="169">
        <f t="shared" si="87"/>
        <v>366099275</v>
      </c>
      <c r="L93" s="48">
        <f>C93/C92</f>
        <v>0.48193027288138385</v>
      </c>
      <c r="M93" s="50">
        <f>D93/D92</f>
        <v>0.47675941851998477</v>
      </c>
      <c r="N93" s="50">
        <f>E93/E92</f>
        <v>0.4988145047157706</v>
      </c>
      <c r="O93" s="50">
        <f>F93/F92</f>
        <v>0.49468572765902452</v>
      </c>
      <c r="P93" s="50">
        <f>G93/G92</f>
        <v>0.49258663031965277</v>
      </c>
      <c r="Q93" s="50">
        <f t="shared" ref="Q93:R93" si="93">H93/H92</f>
        <v>0.49577536035310948</v>
      </c>
      <c r="R93" s="50">
        <f t="shared" si="93"/>
        <v>0.48325100198348503</v>
      </c>
      <c r="S93" s="227">
        <f>J93/J92</f>
        <v>0.47357006996666906</v>
      </c>
      <c r="U93" s="77">
        <f t="shared" si="50"/>
        <v>3.6722631845992768E-2</v>
      </c>
      <c r="V93" s="74">
        <f t="shared" si="51"/>
        <v>-0.96809320168159685</v>
      </c>
    </row>
    <row r="94" spans="1:22" ht="20.100000000000001" customHeight="1" thickBot="1" x14ac:dyDescent="0.3">
      <c r="A94" s="29"/>
      <c r="B94" s="24" t="s">
        <v>92</v>
      </c>
      <c r="C94" s="30">
        <f>C56+C59+C62+C67+C70+C73+C76+C79+C82+C85+C88+C91</f>
        <v>270437614</v>
      </c>
      <c r="D94" s="31">
        <f t="shared" ref="D94:J94" si="94">D56+D59+D62+D67+D70+D73+D76+D79+D82+D85+D88+D91</f>
        <v>302290945</v>
      </c>
      <c r="E94" s="31">
        <f t="shared" si="94"/>
        <v>312416944</v>
      </c>
      <c r="F94" s="31">
        <f t="shared" si="94"/>
        <v>345400643</v>
      </c>
      <c r="G94" s="31">
        <f t="shared" ref="G94:I94" si="95">G56+G59+G62+G67+G70+G73+G76+G79+G82+G85+G88+G91</f>
        <v>273774260</v>
      </c>
      <c r="H94" s="31">
        <f t="shared" si="95"/>
        <v>292054158</v>
      </c>
      <c r="I94" s="31">
        <f t="shared" si="95"/>
        <v>377609724</v>
      </c>
      <c r="J94" s="40">
        <f t="shared" si="94"/>
        <v>406963252</v>
      </c>
      <c r="L94" s="114">
        <f>C94/C92</f>
        <v>0.51806972711861621</v>
      </c>
      <c r="M94" s="51">
        <f>D94/D92</f>
        <v>0.52324058148001529</v>
      </c>
      <c r="N94" s="51">
        <f>E94/E92</f>
        <v>0.5011854952842294</v>
      </c>
      <c r="O94" s="51">
        <f>F94/F92</f>
        <v>0.50531427234097548</v>
      </c>
      <c r="P94" s="51">
        <f>G94/G92</f>
        <v>0.50741336968034723</v>
      </c>
      <c r="Q94" s="51">
        <f t="shared" ref="Q94:R94" si="96">H94/H92</f>
        <v>0.50422463964689057</v>
      </c>
      <c r="R94" s="51">
        <f t="shared" si="96"/>
        <v>0.51674899801651497</v>
      </c>
      <c r="S94" s="64">
        <f>J94/J92</f>
        <v>0.52642993003333094</v>
      </c>
      <c r="U94" s="75">
        <f t="shared" si="50"/>
        <v>7.7735095614222052E-2</v>
      </c>
      <c r="V94" s="76">
        <f t="shared" si="51"/>
        <v>0.96809320168159685</v>
      </c>
    </row>
    <row r="97" spans="1:12" x14ac:dyDescent="0.25">
      <c r="A97" s="1" t="s">
        <v>27</v>
      </c>
      <c r="L97" s="1"/>
    </row>
    <row r="98" spans="1:12" ht="15.75" thickBot="1" x14ac:dyDescent="0.3"/>
    <row r="99" spans="1:12" ht="24" customHeight="1" x14ac:dyDescent="0.25">
      <c r="A99" s="355" t="s">
        <v>29</v>
      </c>
      <c r="B99" s="366"/>
      <c r="C99" s="357">
        <v>2016</v>
      </c>
      <c r="D99" s="348">
        <v>2017</v>
      </c>
      <c r="E99" s="353">
        <v>2018</v>
      </c>
      <c r="F99" s="353">
        <v>2019</v>
      </c>
      <c r="G99" s="353">
        <v>2020</v>
      </c>
      <c r="H99" s="348">
        <v>2021</v>
      </c>
      <c r="I99" s="348">
        <v>2022</v>
      </c>
      <c r="J99" s="342">
        <v>2023</v>
      </c>
      <c r="L99" s="351" t="s">
        <v>90</v>
      </c>
    </row>
    <row r="100" spans="1:12" ht="21.75" customHeight="1" thickBot="1" x14ac:dyDescent="0.3">
      <c r="A100" s="367"/>
      <c r="B100" s="368"/>
      <c r="C100" s="369"/>
      <c r="D100" s="350"/>
      <c r="E100" s="363"/>
      <c r="F100" s="363"/>
      <c r="G100" s="363"/>
      <c r="H100" s="350"/>
      <c r="I100" s="350"/>
      <c r="J100" s="370"/>
      <c r="L100" s="352"/>
    </row>
    <row r="101" spans="1:12" ht="20.100000000000001" customHeight="1" thickBot="1" x14ac:dyDescent="0.3">
      <c r="A101" s="5" t="s">
        <v>10</v>
      </c>
      <c r="B101" s="6"/>
      <c r="C101" s="83">
        <f>C54/C7</f>
        <v>4.4284264738846284</v>
      </c>
      <c r="D101" s="102">
        <f t="shared" ref="D101:J116" si="97">D54/D7</f>
        <v>4.6757027816022907</v>
      </c>
      <c r="E101" s="102">
        <f t="shared" si="97"/>
        <v>4.7856998097440906</v>
      </c>
      <c r="F101" s="102">
        <f t="shared" si="97"/>
        <v>4.8555469169707486</v>
      </c>
      <c r="G101" s="102">
        <f t="shared" ref="G101" si="98">G54/G7</f>
        <v>4.1952809075036406</v>
      </c>
      <c r="H101" s="102">
        <f t="shared" ref="H101:I101" si="99">H54/H7</f>
        <v>4.2870467191630341</v>
      </c>
      <c r="I101" s="102">
        <f t="shared" si="99"/>
        <v>5.1249612913677014</v>
      </c>
      <c r="J101" s="94">
        <f t="shared" si="97"/>
        <v>5.6584409092279602</v>
      </c>
      <c r="L101" s="22">
        <f>(J101-I101)/I101</f>
        <v>0.10409437018750414</v>
      </c>
    </row>
    <row r="102" spans="1:12" ht="20.100000000000001" customHeight="1" x14ac:dyDescent="0.25">
      <c r="A102" s="23"/>
      <c r="B102" t="s">
        <v>91</v>
      </c>
      <c r="C102" s="164">
        <f t="shared" ref="C102:J117" si="100">C55/C8</f>
        <v>5.338984749562286</v>
      </c>
      <c r="D102" s="165">
        <f t="shared" si="100"/>
        <v>4.8855432496178866</v>
      </c>
      <c r="E102" s="165">
        <f t="shared" si="97"/>
        <v>5.1600530248522496</v>
      </c>
      <c r="F102" s="165">
        <f t="shared" si="97"/>
        <v>5.4496401401127468</v>
      </c>
      <c r="G102" s="165">
        <f t="shared" ref="G102" si="101">G55/G8</f>
        <v>4.771437067201564</v>
      </c>
      <c r="H102" s="165">
        <f t="shared" ref="H102:I102" si="102">H55/H8</f>
        <v>5.1404289356596511</v>
      </c>
      <c r="I102" s="165">
        <f t="shared" si="102"/>
        <v>5.7281340732021748</v>
      </c>
      <c r="J102" s="88">
        <f t="shared" si="100"/>
        <v>5.9569885933014088</v>
      </c>
      <c r="L102" s="163">
        <f t="shared" ref="L102:L141" si="103">(J102-I102)/I102</f>
        <v>3.9952717093316645E-2</v>
      </c>
    </row>
    <row r="103" spans="1:12" ht="20.100000000000001" customHeight="1" thickBot="1" x14ac:dyDescent="0.3">
      <c r="A103" s="23"/>
      <c r="B103" t="s">
        <v>92</v>
      </c>
      <c r="C103" s="164">
        <f t="shared" si="100"/>
        <v>4.4038808000674434</v>
      </c>
      <c r="D103" s="165">
        <f t="shared" si="100"/>
        <v>4.6707305422239713</v>
      </c>
      <c r="E103" s="165">
        <f t="shared" si="97"/>
        <v>4.7720691368606083</v>
      </c>
      <c r="F103" s="165">
        <f t="shared" si="97"/>
        <v>4.8346108627887752</v>
      </c>
      <c r="G103" s="165">
        <f t="shared" ref="G103" si="104">G56/G9</f>
        <v>4.1775157289716622</v>
      </c>
      <c r="H103" s="165">
        <f t="shared" ref="H103:I103" si="105">H56/H9</f>
        <v>4.2432382563033846</v>
      </c>
      <c r="I103" s="165">
        <f t="shared" si="105"/>
        <v>5.0846735010465416</v>
      </c>
      <c r="J103" s="88">
        <f t="shared" si="100"/>
        <v>5.6358821289789232</v>
      </c>
      <c r="L103" s="32">
        <f t="shared" si="103"/>
        <v>0.10840590409963005</v>
      </c>
    </row>
    <row r="104" spans="1:12" ht="20.100000000000001" customHeight="1" thickBot="1" x14ac:dyDescent="0.3">
      <c r="A104" s="5" t="s">
        <v>18</v>
      </c>
      <c r="B104" s="6"/>
      <c r="C104" s="83">
        <f t="shared" si="100"/>
        <v>4.5605208350719852</v>
      </c>
      <c r="D104" s="102">
        <f t="shared" si="100"/>
        <v>5.2979740105632986</v>
      </c>
      <c r="E104" s="102">
        <f t="shared" si="97"/>
        <v>5.4536789402752657</v>
      </c>
      <c r="F104" s="102">
        <f t="shared" si="97"/>
        <v>6.4971067216215594</v>
      </c>
      <c r="G104" s="102">
        <f t="shared" ref="G104" si="106">G57/G10</f>
        <v>6.2842852685277233</v>
      </c>
      <c r="H104" s="102">
        <f t="shared" ref="H104:I104" si="107">H57/H10</f>
        <v>6.1706281691180669</v>
      </c>
      <c r="I104" s="102">
        <f t="shared" si="107"/>
        <v>6.5572362027776654</v>
      </c>
      <c r="J104" s="94">
        <f t="shared" si="100"/>
        <v>7.4539838416345665</v>
      </c>
      <c r="L104" s="22">
        <f t="shared" si="103"/>
        <v>0.13675695233870577</v>
      </c>
    </row>
    <row r="105" spans="1:12" ht="20.100000000000001" customHeight="1" x14ac:dyDescent="0.25">
      <c r="A105" s="23"/>
      <c r="B105" t="s">
        <v>91</v>
      </c>
      <c r="C105" s="164">
        <f t="shared" si="100"/>
        <v>4.5785039983833249</v>
      </c>
      <c r="D105" s="165">
        <f t="shared" si="100"/>
        <v>5.2679303215832549</v>
      </c>
      <c r="E105" s="165">
        <f t="shared" si="97"/>
        <v>5.0372442227835323</v>
      </c>
      <c r="F105" s="165">
        <f t="shared" si="97"/>
        <v>5.6395793973523736</v>
      </c>
      <c r="G105" s="165">
        <f t="shared" ref="G105" si="108">G58/G11</f>
        <v>5.515543809141751</v>
      </c>
      <c r="H105" s="165">
        <f t="shared" ref="H105:I105" si="109">H58/H11</f>
        <v>5.2113262446846829</v>
      </c>
      <c r="I105" s="165">
        <f t="shared" si="109"/>
        <v>5.4291624816246165</v>
      </c>
      <c r="J105" s="88">
        <f t="shared" si="100"/>
        <v>6.2197219878252472</v>
      </c>
      <c r="L105" s="163">
        <f t="shared" si="103"/>
        <v>0.14561352858315352</v>
      </c>
    </row>
    <row r="106" spans="1:12" ht="20.100000000000001" customHeight="1" thickBot="1" x14ac:dyDescent="0.3">
      <c r="A106" s="23"/>
      <c r="B106" t="s">
        <v>92</v>
      </c>
      <c r="C106" s="164">
        <f t="shared" si="100"/>
        <v>4.0844288189136861</v>
      </c>
      <c r="D106" s="165">
        <f t="shared" si="100"/>
        <v>5.8476150392817061</v>
      </c>
      <c r="E106" s="165">
        <f t="shared" si="97"/>
        <v>8.1716012613875257</v>
      </c>
      <c r="F106" s="165">
        <f t="shared" si="97"/>
        <v>9.3585576434738442</v>
      </c>
      <c r="G106" s="165">
        <f t="shared" ref="G106" si="110">G59/G12</f>
        <v>8.8401826484018269</v>
      </c>
      <c r="H106" s="165">
        <f t="shared" ref="H106:I106" si="111">H59/H12</f>
        <v>8.6054331306990886</v>
      </c>
      <c r="I106" s="165">
        <f t="shared" si="111"/>
        <v>10.147304134295815</v>
      </c>
      <c r="J106" s="88">
        <f t="shared" si="100"/>
        <v>11.059669696477844</v>
      </c>
      <c r="L106" s="32">
        <f t="shared" si="103"/>
        <v>8.9912113612365188E-2</v>
      </c>
    </row>
    <row r="107" spans="1:12" ht="20.100000000000001" customHeight="1" thickBot="1" x14ac:dyDescent="0.3">
      <c r="A107" s="5" t="s">
        <v>15</v>
      </c>
      <c r="B107" s="6"/>
      <c r="C107" s="83">
        <f t="shared" si="100"/>
        <v>7.1257605298372049</v>
      </c>
      <c r="D107" s="102">
        <f t="shared" si="100"/>
        <v>7.7304463913273862</v>
      </c>
      <c r="E107" s="102">
        <f t="shared" si="97"/>
        <v>8.490370157118889</v>
      </c>
      <c r="F107" s="102">
        <f t="shared" si="97"/>
        <v>9.6136950596966457</v>
      </c>
      <c r="G107" s="102">
        <f t="shared" ref="G107" si="112">G60/G13</f>
        <v>8.2429188369614383</v>
      </c>
      <c r="H107" s="102">
        <f t="shared" ref="H107:I107" si="113">H60/H13</f>
        <v>8.2312299840267933</v>
      </c>
      <c r="I107" s="102">
        <f t="shared" si="113"/>
        <v>9.6954947002703271</v>
      </c>
      <c r="J107" s="94">
        <f t="shared" si="100"/>
        <v>9.964179225240386</v>
      </c>
      <c r="L107" s="22">
        <f t="shared" si="103"/>
        <v>2.7712306929791576E-2</v>
      </c>
    </row>
    <row r="108" spans="1:12" ht="20.100000000000001" customHeight="1" x14ac:dyDescent="0.25">
      <c r="A108" s="23"/>
      <c r="B108" t="s">
        <v>91</v>
      </c>
      <c r="C108" s="164">
        <f t="shared" si="100"/>
        <v>3.0953912056548618</v>
      </c>
      <c r="D108" s="165">
        <f t="shared" si="100"/>
        <v>3.3200263100197325</v>
      </c>
      <c r="E108" s="165">
        <f t="shared" si="97"/>
        <v>3.6903177549043553</v>
      </c>
      <c r="F108" s="165">
        <f t="shared" si="97"/>
        <v>4.3069578701672899</v>
      </c>
      <c r="G108" s="165">
        <f t="shared" ref="G108" si="114">G61/G14</f>
        <v>4.2622011758617395</v>
      </c>
      <c r="H108" s="165">
        <f t="shared" ref="H108:I108" si="115">H61/H14</f>
        <v>4.9193612140188803</v>
      </c>
      <c r="I108" s="165">
        <f t="shared" si="115"/>
        <v>6.7383425380590412</v>
      </c>
      <c r="J108" s="88">
        <f t="shared" si="100"/>
        <v>6.999703062123646</v>
      </c>
      <c r="L108" s="163">
        <f t="shared" si="103"/>
        <v>3.878706411679228E-2</v>
      </c>
    </row>
    <row r="109" spans="1:12" ht="20.100000000000001" customHeight="1" thickBot="1" x14ac:dyDescent="0.3">
      <c r="A109" s="23"/>
      <c r="B109" t="s">
        <v>92</v>
      </c>
      <c r="C109" s="164">
        <f t="shared" si="100"/>
        <v>7.9282096311864461</v>
      </c>
      <c r="D109" s="165">
        <f t="shared" si="100"/>
        <v>8.3158148933040881</v>
      </c>
      <c r="E109" s="165">
        <f t="shared" si="97"/>
        <v>9.0236172501803296</v>
      </c>
      <c r="F109" s="165">
        <f t="shared" si="97"/>
        <v>9.9096961216331767</v>
      </c>
      <c r="G109" s="165">
        <f t="shared" ref="G109" si="116">G62/G15</f>
        <v>8.3933711227516969</v>
      </c>
      <c r="H109" s="165">
        <f t="shared" ref="H109:I109" si="117">H62/H15</f>
        <v>8.3577557226130192</v>
      </c>
      <c r="I109" s="165">
        <f t="shared" si="117"/>
        <v>9.7954793367461619</v>
      </c>
      <c r="J109" s="88">
        <f t="shared" si="100"/>
        <v>10.060014144691241</v>
      </c>
      <c r="L109" s="32">
        <f t="shared" si="103"/>
        <v>2.700580531600117E-2</v>
      </c>
    </row>
    <row r="110" spans="1:12" ht="20.100000000000001" customHeight="1" thickBot="1" x14ac:dyDescent="0.3">
      <c r="A110" s="5" t="s">
        <v>8</v>
      </c>
      <c r="B110" s="6"/>
      <c r="C110" s="83">
        <f t="shared" si="100"/>
        <v>3.5011749527715064</v>
      </c>
      <c r="D110" s="102">
        <f t="shared" si="100"/>
        <v>2.6659959758551306</v>
      </c>
      <c r="E110" s="102">
        <f t="shared" si="97"/>
        <v>2.6054427545742298</v>
      </c>
      <c r="F110" s="102">
        <f t="shared" si="97"/>
        <v>2.2210337066591532</v>
      </c>
      <c r="G110" s="102">
        <f t="shared" ref="G110" si="118">G63/G16</f>
        <v>2.3463848720800891</v>
      </c>
      <c r="H110" s="102"/>
      <c r="I110" s="102"/>
      <c r="J110" s="94"/>
      <c r="L110" s="22"/>
    </row>
    <row r="111" spans="1:12" ht="20.100000000000001" customHeight="1" thickBot="1" x14ac:dyDescent="0.3">
      <c r="A111" s="23"/>
      <c r="B111" t="s">
        <v>91</v>
      </c>
      <c r="C111" s="164">
        <f t="shared" si="100"/>
        <v>3.5011749527715064</v>
      </c>
      <c r="D111" s="165">
        <f t="shared" si="100"/>
        <v>2.6659959758551306</v>
      </c>
      <c r="E111" s="165">
        <f t="shared" si="97"/>
        <v>2.6054427545742298</v>
      </c>
      <c r="F111" s="165">
        <f t="shared" si="97"/>
        <v>2.2210337066591532</v>
      </c>
      <c r="G111" s="165">
        <f t="shared" ref="G111" si="119">G64/G17</f>
        <v>2.3463848720800891</v>
      </c>
      <c r="H111" s="165"/>
      <c r="I111" s="165"/>
      <c r="J111" s="88"/>
      <c r="L111" s="209"/>
    </row>
    <row r="112" spans="1:12" ht="20.100000000000001" customHeight="1" thickBot="1" x14ac:dyDescent="0.3">
      <c r="A112" s="5" t="s">
        <v>16</v>
      </c>
      <c r="B112" s="6"/>
      <c r="C112" s="83">
        <f t="shared" si="100"/>
        <v>10.028136994390316</v>
      </c>
      <c r="D112" s="102">
        <f t="shared" si="100"/>
        <v>6.7565890903751562</v>
      </c>
      <c r="E112" s="102">
        <f t="shared" si="97"/>
        <v>7.4121746431570106</v>
      </c>
      <c r="F112" s="102">
        <f t="shared" si="97"/>
        <v>8.079265819361817</v>
      </c>
      <c r="G112" s="102">
        <f t="shared" ref="G112" si="120">G65/G18</f>
        <v>8.3333518036238718</v>
      </c>
      <c r="H112" s="102">
        <f t="shared" ref="H112:I112" si="121">H65/H18</f>
        <v>7.0151195176445382</v>
      </c>
      <c r="I112" s="102">
        <f t="shared" si="121"/>
        <v>8.3300273597811216</v>
      </c>
      <c r="J112" s="94">
        <f t="shared" si="100"/>
        <v>9.3183800990332468</v>
      </c>
      <c r="L112" s="22">
        <f t="shared" si="103"/>
        <v>0.11864939892323415</v>
      </c>
    </row>
    <row r="113" spans="1:12" ht="20.100000000000001" customHeight="1" x14ac:dyDescent="0.25">
      <c r="A113" s="23"/>
      <c r="B113" t="s">
        <v>91</v>
      </c>
      <c r="C113" s="164">
        <f t="shared" si="100"/>
        <v>10.740341753343239</v>
      </c>
      <c r="D113" s="165">
        <f t="shared" si="100"/>
        <v>6.7255351331530457</v>
      </c>
      <c r="E113" s="165">
        <f t="shared" si="97"/>
        <v>6.4315730019768429</v>
      </c>
      <c r="F113" s="165">
        <f t="shared" si="97"/>
        <v>7.5746706032697304</v>
      </c>
      <c r="G113" s="165">
        <f t="shared" ref="G113" si="122">G66/G19</f>
        <v>7.2486208798786373</v>
      </c>
      <c r="H113" s="165">
        <f t="shared" ref="H113:I113" si="123">H66/H19</f>
        <v>6.6711844915393463</v>
      </c>
      <c r="I113" s="165">
        <f t="shared" si="123"/>
        <v>8.1918868099010513</v>
      </c>
      <c r="J113" s="88">
        <f t="shared" si="100"/>
        <v>8.8822556335698266</v>
      </c>
      <c r="L113" s="163">
        <f t="shared" si="103"/>
        <v>8.4274702481773447E-2</v>
      </c>
    </row>
    <row r="114" spans="1:12" ht="20.100000000000001" customHeight="1" thickBot="1" x14ac:dyDescent="0.3">
      <c r="A114" s="23"/>
      <c r="B114" t="s">
        <v>92</v>
      </c>
      <c r="C114" s="164">
        <f t="shared" si="100"/>
        <v>5.0751526538280887</v>
      </c>
      <c r="D114" s="165">
        <f t="shared" si="100"/>
        <v>6.8814746543778798</v>
      </c>
      <c r="E114" s="165">
        <f t="shared" si="97"/>
        <v>10.251349141455437</v>
      </c>
      <c r="F114" s="165">
        <f t="shared" si="97"/>
        <v>9.7409664780148013</v>
      </c>
      <c r="G114" s="165">
        <f t="shared" ref="G114" si="124">G67/G20</f>
        <v>9.5849544496161041</v>
      </c>
      <c r="H114" s="165">
        <f t="shared" ref="H114:I114" si="125">H67/H20</f>
        <v>8.0210210210210207</v>
      </c>
      <c r="I114" s="165">
        <f t="shared" si="125"/>
        <v>9.1344462394543164</v>
      </c>
      <c r="J114" s="88">
        <f t="shared" si="100"/>
        <v>11.082527881040892</v>
      </c>
      <c r="L114" s="32">
        <f t="shared" si="103"/>
        <v>0.21326762351200315</v>
      </c>
    </row>
    <row r="115" spans="1:12" ht="20.100000000000001" customHeight="1" thickBot="1" x14ac:dyDescent="0.3">
      <c r="A115" s="5" t="s">
        <v>19</v>
      </c>
      <c r="B115" s="6"/>
      <c r="C115" s="83">
        <f t="shared" si="100"/>
        <v>2.5565231547833585</v>
      </c>
      <c r="D115" s="102">
        <f t="shared" si="100"/>
        <v>3.3287498623254157</v>
      </c>
      <c r="E115" s="102">
        <f t="shared" si="97"/>
        <v>3.2278217788349703</v>
      </c>
      <c r="F115" s="102">
        <f t="shared" si="97"/>
        <v>3.3963630686523398</v>
      </c>
      <c r="G115" s="102">
        <f t="shared" ref="G115" si="126">G68/G21</f>
        <v>3.9662012137958258</v>
      </c>
      <c r="H115" s="102">
        <f t="shared" ref="H115:I115" si="127">H68/H21</f>
        <v>6.2476537651016377</v>
      </c>
      <c r="I115" s="102">
        <f t="shared" si="127"/>
        <v>7.9382741441564972</v>
      </c>
      <c r="J115" s="94">
        <f t="shared" si="100"/>
        <v>6.8727206620644488</v>
      </c>
      <c r="L115" s="22">
        <f t="shared" si="103"/>
        <v>-0.13422986693857394</v>
      </c>
    </row>
    <row r="116" spans="1:12" ht="20.100000000000001" customHeight="1" x14ac:dyDescent="0.25">
      <c r="A116" s="23"/>
      <c r="B116" t="s">
        <v>91</v>
      </c>
      <c r="C116" s="164">
        <f t="shared" si="100"/>
        <v>1.7939831246105165</v>
      </c>
      <c r="D116" s="165">
        <f t="shared" si="100"/>
        <v>2.0244388159548348</v>
      </c>
      <c r="E116" s="165">
        <f t="shared" si="97"/>
        <v>1.8923411589803139</v>
      </c>
      <c r="F116" s="165">
        <f t="shared" si="97"/>
        <v>2.0508635241518101</v>
      </c>
      <c r="G116" s="165">
        <f t="shared" ref="G116" si="128">G69/G22</f>
        <v>2.6179499326365159</v>
      </c>
      <c r="H116" s="165">
        <f t="shared" ref="H116:I116" si="129">H69/H22</f>
        <v>4.254529895819859</v>
      </c>
      <c r="I116" s="165">
        <f t="shared" si="129"/>
        <v>6.1526988636363633</v>
      </c>
      <c r="J116" s="88">
        <f t="shared" si="100"/>
        <v>8.1983336319655979</v>
      </c>
      <c r="L116" s="163">
        <f t="shared" si="103"/>
        <v>0.33247763520807599</v>
      </c>
    </row>
    <row r="117" spans="1:12" ht="20.100000000000001" customHeight="1" thickBot="1" x14ac:dyDescent="0.3">
      <c r="A117" s="23"/>
      <c r="B117" t="s">
        <v>92</v>
      </c>
      <c r="C117" s="164">
        <f t="shared" si="100"/>
        <v>4.7092063606274284</v>
      </c>
      <c r="D117" s="165">
        <f t="shared" si="100"/>
        <v>6.0770926186964775</v>
      </c>
      <c r="E117" s="165">
        <f t="shared" si="100"/>
        <v>6.6705595715119905</v>
      </c>
      <c r="F117" s="165">
        <f t="shared" si="100"/>
        <v>6.1223362192028423</v>
      </c>
      <c r="G117" s="165">
        <f t="shared" ref="G117" si="130">G70/G23</f>
        <v>5.8859287395472553</v>
      </c>
      <c r="H117" s="165">
        <f t="shared" ref="H117:I117" si="131">H70/H23</f>
        <v>7.2242987464468031</v>
      </c>
      <c r="I117" s="165">
        <f t="shared" si="131"/>
        <v>8.5572413368621891</v>
      </c>
      <c r="J117" s="88">
        <f t="shared" si="100"/>
        <v>6.6669262886755662</v>
      </c>
      <c r="L117" s="32">
        <f t="shared" si="103"/>
        <v>-0.22090238825492478</v>
      </c>
    </row>
    <row r="118" spans="1:12" ht="20.100000000000001" customHeight="1" thickBot="1" x14ac:dyDescent="0.3">
      <c r="A118" s="5" t="s">
        <v>20</v>
      </c>
      <c r="B118" s="6"/>
      <c r="C118" s="83">
        <f t="shared" ref="C118:J133" si="132">C71/C24</f>
        <v>5.3955760221934037</v>
      </c>
      <c r="D118" s="102">
        <f t="shared" si="132"/>
        <v>5.1799325929553977</v>
      </c>
      <c r="E118" s="102">
        <f t="shared" si="132"/>
        <v>4.7635860641355796</v>
      </c>
      <c r="F118" s="102">
        <f t="shared" si="132"/>
        <v>4.9454734137691387</v>
      </c>
      <c r="G118" s="102">
        <f t="shared" ref="G118" si="133">G71/G24</f>
        <v>4.481723753518013</v>
      </c>
      <c r="H118" s="102">
        <f t="shared" ref="H118:I118" si="134">H71/H24</f>
        <v>4.50030367248206</v>
      </c>
      <c r="I118" s="102">
        <f t="shared" si="134"/>
        <v>5.7601344927475413</v>
      </c>
      <c r="J118" s="94">
        <f t="shared" si="132"/>
        <v>6.6808945383999419</v>
      </c>
      <c r="L118" s="22">
        <f t="shared" si="103"/>
        <v>0.15985044217486749</v>
      </c>
    </row>
    <row r="119" spans="1:12" ht="20.100000000000001" customHeight="1" x14ac:dyDescent="0.25">
      <c r="A119" s="23"/>
      <c r="B119" t="s">
        <v>91</v>
      </c>
      <c r="C119" s="164">
        <f t="shared" si="132"/>
        <v>2.3501310250034941</v>
      </c>
      <c r="D119" s="165">
        <f t="shared" si="132"/>
        <v>1.7205061094403147</v>
      </c>
      <c r="E119" s="165">
        <f t="shared" si="132"/>
        <v>2.0100056006192144</v>
      </c>
      <c r="F119" s="165">
        <f t="shared" si="132"/>
        <v>2.230289238526634</v>
      </c>
      <c r="G119" s="165">
        <f t="shared" ref="G119" si="135">G72/G25</f>
        <v>2.174360812613283</v>
      </c>
      <c r="H119" s="165">
        <f t="shared" ref="H119:I119" si="136">H72/H25</f>
        <v>2.1928423228582279</v>
      </c>
      <c r="I119" s="165">
        <f t="shared" si="136"/>
        <v>2.4076831039815061</v>
      </c>
      <c r="J119" s="88">
        <f t="shared" si="132"/>
        <v>2.6621302989831612</v>
      </c>
      <c r="L119" s="163">
        <f t="shared" si="103"/>
        <v>0.1056813475913355</v>
      </c>
    </row>
    <row r="120" spans="1:12" ht="20.100000000000001" customHeight="1" thickBot="1" x14ac:dyDescent="0.3">
      <c r="A120" s="23"/>
      <c r="B120" t="s">
        <v>92</v>
      </c>
      <c r="C120" s="164">
        <f t="shared" si="132"/>
        <v>6.4409355529930119</v>
      </c>
      <c r="D120" s="165">
        <f t="shared" si="132"/>
        <v>6.5434216445544982</v>
      </c>
      <c r="E120" s="165">
        <f t="shared" si="132"/>
        <v>6.7307329000306231</v>
      </c>
      <c r="F120" s="165">
        <f t="shared" si="132"/>
        <v>6.7560384242543554</v>
      </c>
      <c r="G120" s="165">
        <f t="shared" ref="G120" si="137">G73/G26</f>
        <v>5.5997589547336375</v>
      </c>
      <c r="H120" s="165">
        <f t="shared" ref="H120:I120" si="138">H73/H26</f>
        <v>5.4528257764473471</v>
      </c>
      <c r="I120" s="165">
        <f t="shared" si="138"/>
        <v>6.9525011738818456</v>
      </c>
      <c r="J120" s="88">
        <f t="shared" si="132"/>
        <v>7.8247530145723729</v>
      </c>
      <c r="L120" s="32">
        <f t="shared" si="103"/>
        <v>0.12545871174639672</v>
      </c>
    </row>
    <row r="121" spans="1:12" ht="20.100000000000001" customHeight="1" thickBot="1" x14ac:dyDescent="0.3">
      <c r="A121" s="5" t="s">
        <v>86</v>
      </c>
      <c r="B121" s="6"/>
      <c r="C121" s="83">
        <f t="shared" si="132"/>
        <v>5.2504744138606689</v>
      </c>
      <c r="D121" s="102">
        <f t="shared" si="132"/>
        <v>5.4676832997077218</v>
      </c>
      <c r="E121" s="102">
        <f t="shared" si="132"/>
        <v>4.886341132332082</v>
      </c>
      <c r="F121" s="102">
        <f t="shared" si="132"/>
        <v>6.1665436493752672</v>
      </c>
      <c r="G121" s="102">
        <f t="shared" ref="G121" si="139">G74/G27</f>
        <v>6.0691196351111474</v>
      </c>
      <c r="H121" s="102">
        <f t="shared" ref="H121:I121" si="140">H74/H27</f>
        <v>5.1573648389618274</v>
      </c>
      <c r="I121" s="102">
        <f t="shared" si="140"/>
        <v>5.2047472969973683</v>
      </c>
      <c r="J121" s="94">
        <f t="shared" si="132"/>
        <v>5.7375061481451342</v>
      </c>
      <c r="L121" s="22">
        <f t="shared" si="103"/>
        <v>0.10236017634422248</v>
      </c>
    </row>
    <row r="122" spans="1:12" ht="20.100000000000001" customHeight="1" x14ac:dyDescent="0.25">
      <c r="A122" s="23"/>
      <c r="B122" t="s">
        <v>91</v>
      </c>
      <c r="C122" s="164">
        <f t="shared" si="132"/>
        <v>2.426612205670351</v>
      </c>
      <c r="D122" s="165">
        <f t="shared" si="132"/>
        <v>2.9680003511621273</v>
      </c>
      <c r="E122" s="165">
        <f t="shared" si="132"/>
        <v>3.2657471766053794</v>
      </c>
      <c r="F122" s="165">
        <f t="shared" si="132"/>
        <v>3.078029076092117</v>
      </c>
      <c r="G122" s="165">
        <f t="shared" ref="G122" si="141">G75/G28</f>
        <v>3.2907027153363919</v>
      </c>
      <c r="H122" s="165">
        <f t="shared" ref="H122:I122" si="142">H75/H28</f>
        <v>2.7581557874861118</v>
      </c>
      <c r="I122" s="165">
        <f t="shared" si="142"/>
        <v>2.6936704431127247</v>
      </c>
      <c r="J122" s="88">
        <f t="shared" si="132"/>
        <v>2.6472435527816893</v>
      </c>
      <c r="L122" s="163">
        <f t="shared" si="103"/>
        <v>-1.7235549526758698E-2</v>
      </c>
    </row>
    <row r="123" spans="1:12" ht="20.100000000000001" customHeight="1" thickBot="1" x14ac:dyDescent="0.3">
      <c r="A123" s="23"/>
      <c r="B123" t="s">
        <v>92</v>
      </c>
      <c r="C123" s="164">
        <f t="shared" si="132"/>
        <v>6.3447256205426141</v>
      </c>
      <c r="D123" s="165">
        <f t="shared" si="132"/>
        <v>6.1702237903723258</v>
      </c>
      <c r="E123" s="165">
        <f t="shared" si="132"/>
        <v>7.2638373075839455</v>
      </c>
      <c r="F123" s="165">
        <f t="shared" si="132"/>
        <v>8.2943623749644892</v>
      </c>
      <c r="G123" s="165">
        <f t="shared" ref="G123" si="143">G76/G29</f>
        <v>7.3281471270022669</v>
      </c>
      <c r="H123" s="165">
        <f t="shared" ref="H123:I123" si="144">H76/H29</f>
        <v>6.4263712942057687</v>
      </c>
      <c r="I123" s="165">
        <f t="shared" si="144"/>
        <v>6.2300967643985601</v>
      </c>
      <c r="J123" s="88">
        <f t="shared" si="132"/>
        <v>6.9903314806268435</v>
      </c>
      <c r="L123" s="32">
        <f t="shared" si="103"/>
        <v>0.12202614902750629</v>
      </c>
    </row>
    <row r="124" spans="1:12" ht="20.100000000000001" customHeight="1" thickBot="1" x14ac:dyDescent="0.3">
      <c r="A124" s="5" t="s">
        <v>9</v>
      </c>
      <c r="B124" s="6"/>
      <c r="C124" s="83">
        <f t="shared" si="132"/>
        <v>4.2926865832174128</v>
      </c>
      <c r="D124" s="102">
        <f t="shared" si="132"/>
        <v>4.3303673697966829</v>
      </c>
      <c r="E124" s="102">
        <f t="shared" si="132"/>
        <v>4.5876927752226218</v>
      </c>
      <c r="F124" s="102">
        <f t="shared" si="132"/>
        <v>4.4357436801881249</v>
      </c>
      <c r="G124" s="102">
        <f t="shared" ref="G124" si="145">G77/G30</f>
        <v>3.9297965280126252</v>
      </c>
      <c r="H124" s="102">
        <f t="shared" ref="H124:I124" si="146">H77/H30</f>
        <v>4.5109499253330583</v>
      </c>
      <c r="I124" s="102">
        <f t="shared" si="146"/>
        <v>5.5786573481620412</v>
      </c>
      <c r="J124" s="94">
        <f t="shared" si="132"/>
        <v>5.6963616478695451</v>
      </c>
      <c r="L124" s="22">
        <f t="shared" si="103"/>
        <v>2.1099037342073558E-2</v>
      </c>
    </row>
    <row r="125" spans="1:12" ht="20.100000000000001" customHeight="1" x14ac:dyDescent="0.25">
      <c r="A125" s="23"/>
      <c r="B125" t="s">
        <v>91</v>
      </c>
      <c r="C125" s="164">
        <f t="shared" si="132"/>
        <v>4.0448386420193048</v>
      </c>
      <c r="D125" s="165">
        <f t="shared" si="132"/>
        <v>4.1957895610596871</v>
      </c>
      <c r="E125" s="165">
        <f t="shared" si="132"/>
        <v>4.4812776538001158</v>
      </c>
      <c r="F125" s="165">
        <f t="shared" si="132"/>
        <v>4.2935108295435862</v>
      </c>
      <c r="G125" s="165">
        <f t="shared" ref="G125" si="147">G78/G31</f>
        <v>3.8041683885677293</v>
      </c>
      <c r="H125" s="165">
        <f t="shared" ref="H125:I125" si="148">H78/H31</f>
        <v>4.2428125624244348</v>
      </c>
      <c r="I125" s="165">
        <f t="shared" si="148"/>
        <v>5.3220513094781801</v>
      </c>
      <c r="J125" s="88">
        <f t="shared" si="132"/>
        <v>5.3601560264090242</v>
      </c>
      <c r="L125" s="163">
        <f t="shared" si="103"/>
        <v>7.1597800763368207E-3</v>
      </c>
    </row>
    <row r="126" spans="1:12" ht="20.100000000000001" customHeight="1" thickBot="1" x14ac:dyDescent="0.3">
      <c r="A126" s="23"/>
      <c r="B126" t="s">
        <v>92</v>
      </c>
      <c r="C126" s="164">
        <f t="shared" si="132"/>
        <v>7.6566687365798547</v>
      </c>
      <c r="D126" s="165">
        <f t="shared" si="132"/>
        <v>7.3523255133109533</v>
      </c>
      <c r="E126" s="165">
        <f t="shared" si="132"/>
        <v>6.8398369907983891</v>
      </c>
      <c r="F126" s="165">
        <f t="shared" si="132"/>
        <v>6.3968908904375734</v>
      </c>
      <c r="G126" s="165">
        <f t="shared" ref="G126" si="149">G79/G32</f>
        <v>7.4706466654434793</v>
      </c>
      <c r="H126" s="165">
        <f t="shared" ref="H126:I126" si="150">H79/H32</f>
        <v>8.7881363440959017</v>
      </c>
      <c r="I126" s="165">
        <f t="shared" si="150"/>
        <v>8.4588408974185096</v>
      </c>
      <c r="J126" s="88">
        <f t="shared" si="132"/>
        <v>9.1054006909209164</v>
      </c>
      <c r="L126" s="32">
        <f t="shared" si="103"/>
        <v>7.6435979981574725E-2</v>
      </c>
    </row>
    <row r="127" spans="1:12" ht="20.100000000000001" customHeight="1" thickBot="1" x14ac:dyDescent="0.3">
      <c r="A127" s="5" t="s">
        <v>12</v>
      </c>
      <c r="B127" s="6"/>
      <c r="C127" s="83">
        <f t="shared" si="132"/>
        <v>3.7574468322224552</v>
      </c>
      <c r="D127" s="102">
        <f t="shared" si="132"/>
        <v>3.7704534225375128</v>
      </c>
      <c r="E127" s="102">
        <f t="shared" si="132"/>
        <v>3.7531063004621421</v>
      </c>
      <c r="F127" s="102">
        <f t="shared" si="132"/>
        <v>3.227103290015922</v>
      </c>
      <c r="G127" s="102">
        <f t="shared" ref="G127" si="151">G80/G33</f>
        <v>3.0572923623670283</v>
      </c>
      <c r="H127" s="102">
        <f t="shared" ref="H127:I127" si="152">H80/H33</f>
        <v>3.1149493838906142</v>
      </c>
      <c r="I127" s="102">
        <f t="shared" si="152"/>
        <v>3.742838882519619</v>
      </c>
      <c r="J127" s="94">
        <f t="shared" si="132"/>
        <v>4.2321329494408912</v>
      </c>
      <c r="L127" s="22">
        <f t="shared" si="103"/>
        <v>0.13072806024497835</v>
      </c>
    </row>
    <row r="128" spans="1:12" ht="20.100000000000001" customHeight="1" x14ac:dyDescent="0.25">
      <c r="A128" s="23"/>
      <c r="B128" t="s">
        <v>91</v>
      </c>
      <c r="C128" s="164">
        <f t="shared" si="132"/>
        <v>3.53861967929131</v>
      </c>
      <c r="D128" s="165">
        <f t="shared" si="132"/>
        <v>3.5439717284928807</v>
      </c>
      <c r="E128" s="165">
        <f t="shared" si="132"/>
        <v>3.4984735477994975</v>
      </c>
      <c r="F128" s="165">
        <f t="shared" si="132"/>
        <v>3.0085808027050058</v>
      </c>
      <c r="G128" s="165">
        <f t="shared" ref="G128" si="153">G81/G34</f>
        <v>2.842220204944089</v>
      </c>
      <c r="H128" s="165">
        <f t="shared" ref="H128:I128" si="154">H81/H34</f>
        <v>2.8931624364411754</v>
      </c>
      <c r="I128" s="165">
        <f t="shared" si="154"/>
        <v>3.5692432689421634</v>
      </c>
      <c r="J128" s="88">
        <f t="shared" si="132"/>
        <v>4.0156560096705345</v>
      </c>
      <c r="L128" s="163">
        <f t="shared" si="103"/>
        <v>0.12507209710608405</v>
      </c>
    </row>
    <row r="129" spans="1:12" ht="20.100000000000001" customHeight="1" thickBot="1" x14ac:dyDescent="0.3">
      <c r="A129" s="23"/>
      <c r="B129" t="s">
        <v>92</v>
      </c>
      <c r="C129" s="164">
        <f t="shared" si="132"/>
        <v>5.8274869076041673</v>
      </c>
      <c r="D129" s="165">
        <f t="shared" si="132"/>
        <v>6.1706525810709572</v>
      </c>
      <c r="E129" s="165">
        <f t="shared" si="132"/>
        <v>6.5230090224699726</v>
      </c>
      <c r="F129" s="165">
        <f t="shared" si="132"/>
        <v>7.1176370073806776</v>
      </c>
      <c r="G129" s="165">
        <f t="shared" ref="G129" si="155">G82/G35</f>
        <v>6.7284532229279463</v>
      </c>
      <c r="H129" s="165">
        <f t="shared" ref="H129:I129" si="156">H82/H35</f>
        <v>6.9926549776795479</v>
      </c>
      <c r="I129" s="165">
        <f t="shared" si="156"/>
        <v>7.649264022618083</v>
      </c>
      <c r="J129" s="88">
        <f t="shared" si="132"/>
        <v>7.7160607978685993</v>
      </c>
      <c r="L129" s="32">
        <f t="shared" si="103"/>
        <v>8.7324447231792689E-3</v>
      </c>
    </row>
    <row r="130" spans="1:12" ht="20.100000000000001" customHeight="1" thickBot="1" x14ac:dyDescent="0.3">
      <c r="A130" s="5" t="s">
        <v>11</v>
      </c>
      <c r="B130" s="6"/>
      <c r="C130" s="83">
        <f t="shared" si="132"/>
        <v>3.4995901302247181</v>
      </c>
      <c r="D130" s="102">
        <f t="shared" si="132"/>
        <v>3.6172306493557351</v>
      </c>
      <c r="E130" s="102">
        <f t="shared" si="132"/>
        <v>3.6593951137034177</v>
      </c>
      <c r="F130" s="102">
        <f t="shared" si="132"/>
        <v>3.8105394511720654</v>
      </c>
      <c r="G130" s="102">
        <f t="shared" ref="G130" si="157">G83/G36</f>
        <v>3.4404899265721021</v>
      </c>
      <c r="H130" s="102">
        <f t="shared" ref="H130:I130" si="158">H83/H36</f>
        <v>3.5800973454808123</v>
      </c>
      <c r="I130" s="102">
        <f t="shared" si="158"/>
        <v>4.191780330940067</v>
      </c>
      <c r="J130" s="94">
        <f t="shared" si="132"/>
        <v>4.3369204478981409</v>
      </c>
      <c r="L130" s="22">
        <f t="shared" si="103"/>
        <v>3.4624933918119744E-2</v>
      </c>
    </row>
    <row r="131" spans="1:12" ht="20.100000000000001" customHeight="1" x14ac:dyDescent="0.25">
      <c r="A131" s="23"/>
      <c r="B131" t="s">
        <v>91</v>
      </c>
      <c r="C131" s="164">
        <f t="shared" si="132"/>
        <v>3.4083640351108162</v>
      </c>
      <c r="D131" s="165">
        <f t="shared" si="132"/>
        <v>3.5775403797372478</v>
      </c>
      <c r="E131" s="165">
        <f t="shared" si="132"/>
        <v>3.6305421680040419</v>
      </c>
      <c r="F131" s="165">
        <f t="shared" si="132"/>
        <v>3.741903559508474</v>
      </c>
      <c r="G131" s="165">
        <f t="shared" ref="G131" si="159">G84/G37</f>
        <v>3.3950410876685271</v>
      </c>
      <c r="H131" s="165">
        <f t="shared" ref="H131:I131" si="160">H84/H37</f>
        <v>3.5452806317591055</v>
      </c>
      <c r="I131" s="165">
        <f t="shared" si="160"/>
        <v>4.1934477877448995</v>
      </c>
      <c r="J131" s="88">
        <f t="shared" si="132"/>
        <v>4.3360713685235908</v>
      </c>
      <c r="L131" s="163">
        <f t="shared" si="103"/>
        <v>3.4011054387156126E-2</v>
      </c>
    </row>
    <row r="132" spans="1:12" ht="20.100000000000001" customHeight="1" thickBot="1" x14ac:dyDescent="0.3">
      <c r="A132" s="23"/>
      <c r="B132" t="s">
        <v>92</v>
      </c>
      <c r="C132" s="164">
        <f t="shared" si="132"/>
        <v>4.1623226960790083</v>
      </c>
      <c r="D132" s="165">
        <f t="shared" si="132"/>
        <v>3.8915702170283808</v>
      </c>
      <c r="E132" s="165">
        <f t="shared" si="132"/>
        <v>3.874407334071523</v>
      </c>
      <c r="F132" s="165">
        <f t="shared" si="132"/>
        <v>4.2834499211833652</v>
      </c>
      <c r="G132" s="165">
        <f t="shared" ref="G132" si="161">G85/G38</f>
        <v>3.7529851266160175</v>
      </c>
      <c r="H132" s="165">
        <f t="shared" ref="H132:I132" si="162">H85/H38</f>
        <v>3.8161204085975133</v>
      </c>
      <c r="I132" s="165">
        <f t="shared" si="162"/>
        <v>4.1804535751149476</v>
      </c>
      <c r="J132" s="88">
        <f t="shared" si="132"/>
        <v>4.3426026069764525</v>
      </c>
      <c r="L132" s="32">
        <f t="shared" si="103"/>
        <v>3.8787425562319837E-2</v>
      </c>
    </row>
    <row r="133" spans="1:12" ht="20.100000000000001" customHeight="1" thickBot="1" x14ac:dyDescent="0.3">
      <c r="A133" s="5" t="s">
        <v>6</v>
      </c>
      <c r="B133" s="6"/>
      <c r="C133" s="83">
        <f t="shared" si="132"/>
        <v>4.721032914532131</v>
      </c>
      <c r="D133" s="102">
        <f t="shared" si="132"/>
        <v>5.2663767289432464</v>
      </c>
      <c r="E133" s="102">
        <f t="shared" si="132"/>
        <v>5.8535288582290521</v>
      </c>
      <c r="F133" s="102">
        <f t="shared" si="132"/>
        <v>6.0191776162717172</v>
      </c>
      <c r="G133" s="102">
        <f t="shared" ref="G133" si="163">G86/G39</f>
        <v>5.2108803360939211</v>
      </c>
      <c r="H133" s="102">
        <f t="shared" ref="H133:I133" si="164">H86/H39</f>
        <v>5.3047071104342907</v>
      </c>
      <c r="I133" s="102">
        <f t="shared" si="164"/>
        <v>6.164554880585615</v>
      </c>
      <c r="J133" s="94">
        <f t="shared" si="132"/>
        <v>6.5137104579482692</v>
      </c>
      <c r="L133" s="22">
        <f t="shared" si="103"/>
        <v>5.6639219558620502E-2</v>
      </c>
    </row>
    <row r="134" spans="1:12" ht="20.100000000000001" customHeight="1" x14ac:dyDescent="0.25">
      <c r="A134" s="23"/>
      <c r="B134" t="s">
        <v>91</v>
      </c>
      <c r="C134" s="164">
        <f t="shared" ref="C134:J141" si="165">C87/C40</f>
        <v>4.5598195089274833</v>
      </c>
      <c r="D134" s="165">
        <f t="shared" si="165"/>
        <v>5.1058624079565424</v>
      </c>
      <c r="E134" s="165">
        <f t="shared" si="165"/>
        <v>5.6401367347999942</v>
      </c>
      <c r="F134" s="165">
        <f t="shared" si="165"/>
        <v>5.7877716159014421</v>
      </c>
      <c r="G134" s="165">
        <f t="shared" ref="G134" si="166">G87/G40</f>
        <v>5.0455744968725238</v>
      </c>
      <c r="H134" s="165">
        <f t="shared" ref="H134:I134" si="167">H87/H40</f>
        <v>5.1340989116382509</v>
      </c>
      <c r="I134" s="165">
        <f t="shared" si="167"/>
        <v>5.995609350730474</v>
      </c>
      <c r="J134" s="88">
        <f t="shared" si="165"/>
        <v>6.3518943046665006</v>
      </c>
      <c r="L134" s="163">
        <f t="shared" si="103"/>
        <v>5.9424310873859507E-2</v>
      </c>
    </row>
    <row r="135" spans="1:12" ht="20.100000000000001" customHeight="1" thickBot="1" x14ac:dyDescent="0.3">
      <c r="A135" s="23"/>
      <c r="B135" t="s">
        <v>92</v>
      </c>
      <c r="C135" s="164">
        <f t="shared" si="165"/>
        <v>5.1458242243880852</v>
      </c>
      <c r="D135" s="165">
        <f t="shared" si="165"/>
        <v>5.7257321272227033</v>
      </c>
      <c r="E135" s="165">
        <f t="shared" si="165"/>
        <v>6.5239417624862801</v>
      </c>
      <c r="F135" s="165">
        <f t="shared" si="165"/>
        <v>6.7535079756300425</v>
      </c>
      <c r="G135" s="165">
        <f t="shared" ref="G135" si="168">G88/G41</f>
        <v>5.7534669784268271</v>
      </c>
      <c r="H135" s="165">
        <f t="shared" ref="H135:I135" si="169">H88/H41</f>
        <v>5.8766447182697927</v>
      </c>
      <c r="I135" s="165">
        <f t="shared" si="169"/>
        <v>6.7214359635542014</v>
      </c>
      <c r="J135" s="88">
        <f t="shared" si="165"/>
        <v>7.0235537476610004</v>
      </c>
      <c r="L135" s="32">
        <f t="shared" si="103"/>
        <v>4.4948398786357452E-2</v>
      </c>
    </row>
    <row r="136" spans="1:12" ht="20.100000000000001" customHeight="1" thickBot="1" x14ac:dyDescent="0.3">
      <c r="A136" s="5" t="s">
        <v>7</v>
      </c>
      <c r="B136" s="6"/>
      <c r="C136" s="83">
        <f t="shared" si="165"/>
        <v>13.606317179877836</v>
      </c>
      <c r="D136" s="102">
        <f t="shared" si="165"/>
        <v>12.864860068951531</v>
      </c>
      <c r="E136" s="102">
        <f t="shared" si="165"/>
        <v>15.569859982213398</v>
      </c>
      <c r="F136" s="102">
        <f t="shared" si="165"/>
        <v>14.675860440346899</v>
      </c>
      <c r="G136" s="102">
        <f t="shared" ref="G136" si="170">G89/G42</f>
        <v>13.064319030268306</v>
      </c>
      <c r="H136" s="102">
        <f t="shared" ref="H136:I136" si="171">H89/H42</f>
        <v>12.607329984578895</v>
      </c>
      <c r="I136" s="102">
        <f t="shared" si="171"/>
        <v>13.440409309791333</v>
      </c>
      <c r="J136" s="94">
        <f t="shared" si="165"/>
        <v>14.549677116831317</v>
      </c>
      <c r="L136" s="22">
        <f t="shared" si="103"/>
        <v>8.2532293583639824E-2</v>
      </c>
    </row>
    <row r="137" spans="1:12" ht="20.100000000000001" customHeight="1" x14ac:dyDescent="0.25">
      <c r="A137" s="23"/>
      <c r="B137" t="s">
        <v>91</v>
      </c>
      <c r="C137" s="164">
        <f t="shared" si="165"/>
        <v>14.350304107937331</v>
      </c>
      <c r="D137" s="165">
        <f t="shared" si="165"/>
        <v>13.254032344608516</v>
      </c>
      <c r="E137" s="165">
        <f t="shared" si="165"/>
        <v>16.005821971273939</v>
      </c>
      <c r="F137" s="165">
        <f t="shared" si="165"/>
        <v>14.962971699296874</v>
      </c>
      <c r="G137" s="165">
        <f t="shared" ref="G137" si="172">G90/G43</f>
        <v>13.322338568935427</v>
      </c>
      <c r="H137" s="165">
        <f t="shared" ref="H137:I137" si="173">H90/H43</f>
        <v>12.841002476640774</v>
      </c>
      <c r="I137" s="165">
        <f t="shared" si="173"/>
        <v>13.604227637994095</v>
      </c>
      <c r="J137" s="88">
        <f t="shared" si="165"/>
        <v>14.654714680322689</v>
      </c>
      <c r="L137" s="163">
        <f t="shared" si="103"/>
        <v>7.7217690726872151E-2</v>
      </c>
    </row>
    <row r="138" spans="1:12" ht="20.100000000000001" customHeight="1" thickBot="1" x14ac:dyDescent="0.3">
      <c r="A138" s="23"/>
      <c r="B138" t="s">
        <v>92</v>
      </c>
      <c r="C138" s="164">
        <f t="shared" si="165"/>
        <v>5.5137378600481446</v>
      </c>
      <c r="D138" s="165">
        <f t="shared" si="165"/>
        <v>6.1936626195732156</v>
      </c>
      <c r="E138" s="165">
        <f t="shared" si="165"/>
        <v>6.5642748365134818</v>
      </c>
      <c r="F138" s="165">
        <f t="shared" si="165"/>
        <v>7.7352744919623904</v>
      </c>
      <c r="G138" s="165">
        <f t="shared" ref="G138" si="174">G91/G44</f>
        <v>8.2624648876404496</v>
      </c>
      <c r="H138" s="165">
        <f t="shared" ref="H138:I138" si="175">H91/H44</f>
        <v>6.8024935912374742</v>
      </c>
      <c r="I138" s="165">
        <f t="shared" si="175"/>
        <v>10.169394596726484</v>
      </c>
      <c r="J138" s="88">
        <f t="shared" si="165"/>
        <v>10.354112348897843</v>
      </c>
      <c r="L138" s="32">
        <f t="shared" si="103"/>
        <v>1.8164085424595425E-2</v>
      </c>
    </row>
    <row r="139" spans="1:12" ht="20.100000000000001" customHeight="1" thickBot="1" x14ac:dyDescent="0.3">
      <c r="A139" s="45" t="s">
        <v>21</v>
      </c>
      <c r="B139" s="70"/>
      <c r="C139" s="84">
        <f t="shared" si="165"/>
        <v>4.7569112942824816</v>
      </c>
      <c r="D139" s="85">
        <f t="shared" si="165"/>
        <v>5.1415914345030833</v>
      </c>
      <c r="E139" s="85">
        <f t="shared" si="165"/>
        <v>5.4155944930994329</v>
      </c>
      <c r="F139" s="85">
        <f t="shared" si="165"/>
        <v>5.4857998961083991</v>
      </c>
      <c r="G139" s="85">
        <f t="shared" ref="G139" si="176">G92/G45</f>
        <v>4.8001473258470018</v>
      </c>
      <c r="H139" s="85">
        <f t="shared" ref="H139:I139" si="177">H92/H45</f>
        <v>4.9401974342878567</v>
      </c>
      <c r="I139" s="85">
        <f t="shared" si="177"/>
        <v>5.8868371197550262</v>
      </c>
      <c r="J139" s="245">
        <f t="shared" si="165"/>
        <v>6.2958351605795126</v>
      </c>
      <c r="L139" s="97">
        <f t="shared" si="103"/>
        <v>6.9476704128940872E-2</v>
      </c>
    </row>
    <row r="140" spans="1:12" ht="20.100000000000001" customHeight="1" x14ac:dyDescent="0.25">
      <c r="A140" s="23"/>
      <c r="B140" t="s">
        <v>91</v>
      </c>
      <c r="C140" s="210">
        <f t="shared" si="165"/>
        <v>4.1281331506122632</v>
      </c>
      <c r="D140" s="211">
        <f t="shared" si="165"/>
        <v>4.474090918187315</v>
      </c>
      <c r="E140" s="211">
        <f t="shared" si="165"/>
        <v>4.7237006255893252</v>
      </c>
      <c r="F140" s="211">
        <f t="shared" si="165"/>
        <v>4.6644637939891123</v>
      </c>
      <c r="G140" s="211">
        <f t="shared" ref="G140" si="178">G93/G46</f>
        <v>4.1303115336817093</v>
      </c>
      <c r="H140" s="211">
        <f t="shared" ref="H140:I140" si="179">H93/H46</f>
        <v>4.2807171337737122</v>
      </c>
      <c r="I140" s="211">
        <f t="shared" si="179"/>
        <v>5.08074797161491</v>
      </c>
      <c r="J140" s="212">
        <f t="shared" si="165"/>
        <v>5.4150816994858593</v>
      </c>
      <c r="L140" s="163">
        <f t="shared" si="103"/>
        <v>6.5804037070683843E-2</v>
      </c>
    </row>
    <row r="141" spans="1:12" ht="20.100000000000001" customHeight="1" thickBot="1" x14ac:dyDescent="0.3">
      <c r="A141" s="29"/>
      <c r="B141" s="24" t="s">
        <v>92</v>
      </c>
      <c r="C141" s="166">
        <f t="shared" si="165"/>
        <v>5.5421843588111157</v>
      </c>
      <c r="D141" s="167">
        <f t="shared" si="165"/>
        <v>5.9504971717461377</v>
      </c>
      <c r="E141" s="167">
        <f t="shared" si="165"/>
        <v>6.3398117121222475</v>
      </c>
      <c r="F141" s="167">
        <f t="shared" si="165"/>
        <v>6.6284046144894235</v>
      </c>
      <c r="G141" s="167">
        <f t="shared" ref="G141" si="180">G94/G47</f>
        <v>5.6970768792299262</v>
      </c>
      <c r="H141" s="167">
        <f t="shared" ref="H141:I141" si="181">H94/H47</f>
        <v>5.8221125050557765</v>
      </c>
      <c r="I141" s="167">
        <f t="shared" si="181"/>
        <v>6.9124418992733778</v>
      </c>
      <c r="J141" s="91">
        <f t="shared" si="165"/>
        <v>7.3749046952139672</v>
      </c>
      <c r="L141" s="32">
        <f t="shared" si="103"/>
        <v>6.690295595673687E-2</v>
      </c>
    </row>
  </sheetData>
  <mergeCells count="46">
    <mergeCell ref="H99:H100"/>
    <mergeCell ref="C5:C6"/>
    <mergeCell ref="R52:R53"/>
    <mergeCell ref="S52:S53"/>
    <mergeCell ref="D5:D6"/>
    <mergeCell ref="E5:E6"/>
    <mergeCell ref="F5:F6"/>
    <mergeCell ref="R5:R6"/>
    <mergeCell ref="S5:S6"/>
    <mergeCell ref="G5:G6"/>
    <mergeCell ref="P5:P6"/>
    <mergeCell ref="I5:I6"/>
    <mergeCell ref="H5:H6"/>
    <mergeCell ref="Q5:Q6"/>
    <mergeCell ref="P52:P53"/>
    <mergeCell ref="G99:G100"/>
    <mergeCell ref="U5:V5"/>
    <mergeCell ref="A52:B53"/>
    <mergeCell ref="C52:C53"/>
    <mergeCell ref="D52:D53"/>
    <mergeCell ref="E52:E53"/>
    <mergeCell ref="F52:F53"/>
    <mergeCell ref="I52:I53"/>
    <mergeCell ref="J5:J6"/>
    <mergeCell ref="L5:L6"/>
    <mergeCell ref="M5:M6"/>
    <mergeCell ref="N5:N6"/>
    <mergeCell ref="O5:O6"/>
    <mergeCell ref="A5:B6"/>
    <mergeCell ref="Q52:Q53"/>
    <mergeCell ref="J99:J100"/>
    <mergeCell ref="L99:L100"/>
    <mergeCell ref="U52:V52"/>
    <mergeCell ref="A99:B100"/>
    <mergeCell ref="C99:C100"/>
    <mergeCell ref="D99:D100"/>
    <mergeCell ref="E99:E100"/>
    <mergeCell ref="F99:F100"/>
    <mergeCell ref="I99:I100"/>
    <mergeCell ref="J52:J53"/>
    <mergeCell ref="L52:L53"/>
    <mergeCell ref="M52:M53"/>
    <mergeCell ref="N52:N53"/>
    <mergeCell ref="O52:O53"/>
    <mergeCell ref="G52:G53"/>
    <mergeCell ref="H52:H53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5728572-A637-4C15-A0B5-48B6D6FAC4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L101:L141</xm:sqref>
        </x14:conditionalFormatting>
        <x14:conditionalFormatting xmlns:xm="http://schemas.microsoft.com/office/excel/2006/main">
          <x14:cfRule type="iconSet" priority="3" id="{167D3C33-A3CC-41BC-9DF6-144864B811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U7:V47</xm:sqref>
        </x14:conditionalFormatting>
        <x14:conditionalFormatting xmlns:xm="http://schemas.microsoft.com/office/excel/2006/main">
          <x14:cfRule type="iconSet" priority="2" id="{F711C88C-482D-4D83-BEC4-BC2EC44E43B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U54:V94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A91D0-23DB-4D1C-A2B1-A0C223810BC2}">
  <dimension ref="A1:V141"/>
  <sheetViews>
    <sheetView topLeftCell="D83" workbookViewId="0">
      <selection activeCell="L110" sqref="L110:L111"/>
    </sheetView>
  </sheetViews>
  <sheetFormatPr defaultRowHeight="15" x14ac:dyDescent="0.25"/>
  <cols>
    <col min="1" max="1" width="3.42578125" customWidth="1"/>
    <col min="2" max="2" width="19.5703125" customWidth="1"/>
    <col min="3" max="10" width="11.140625" customWidth="1"/>
    <col min="11" max="11" width="2.5703125" customWidth="1"/>
    <col min="12" max="19" width="10.7109375" customWidth="1"/>
    <col min="20" max="20" width="2.5703125" customWidth="1"/>
    <col min="21" max="22" width="11.140625" customWidth="1"/>
  </cols>
  <sheetData>
    <row r="1" spans="1:22" x14ac:dyDescent="0.25">
      <c r="A1" s="1" t="s">
        <v>60</v>
      </c>
    </row>
    <row r="2" spans="1:22" x14ac:dyDescent="0.25">
      <c r="A2" s="1"/>
    </row>
    <row r="3" spans="1:22" x14ac:dyDescent="0.25">
      <c r="A3" s="1" t="s">
        <v>22</v>
      </c>
      <c r="L3" s="1" t="s">
        <v>24</v>
      </c>
    </row>
    <row r="4" spans="1:22" ht="15.75" thickBot="1" x14ac:dyDescent="0.3"/>
    <row r="5" spans="1:22" ht="24" customHeight="1" x14ac:dyDescent="0.25">
      <c r="A5" s="355" t="s">
        <v>36</v>
      </c>
      <c r="B5" s="366"/>
      <c r="C5" s="357">
        <v>2016</v>
      </c>
      <c r="D5" s="348">
        <v>2017</v>
      </c>
      <c r="E5" s="348">
        <v>2018</v>
      </c>
      <c r="F5" s="348">
        <v>2019</v>
      </c>
      <c r="G5" s="348">
        <v>2020</v>
      </c>
      <c r="H5" s="348">
        <v>2021</v>
      </c>
      <c r="I5" s="348">
        <v>2022</v>
      </c>
      <c r="J5" s="342">
        <v>2023</v>
      </c>
      <c r="L5" s="373">
        <v>2016</v>
      </c>
      <c r="M5" s="348">
        <v>2017</v>
      </c>
      <c r="N5" s="348">
        <v>2018</v>
      </c>
      <c r="O5" s="378">
        <v>2019</v>
      </c>
      <c r="P5" s="353">
        <v>2020</v>
      </c>
      <c r="Q5" s="353">
        <v>2021</v>
      </c>
      <c r="R5" s="353">
        <v>2022</v>
      </c>
      <c r="S5" s="380">
        <v>2023</v>
      </c>
      <c r="U5" s="371" t="s">
        <v>88</v>
      </c>
      <c r="V5" s="372"/>
    </row>
    <row r="6" spans="1:22" ht="21.75" customHeight="1" thickBot="1" x14ac:dyDescent="0.3">
      <c r="A6" s="367"/>
      <c r="B6" s="368"/>
      <c r="C6" s="369"/>
      <c r="D6" s="350"/>
      <c r="E6" s="350"/>
      <c r="F6" s="350"/>
      <c r="G6" s="350"/>
      <c r="H6" s="350"/>
      <c r="I6" s="350"/>
      <c r="J6" s="370"/>
      <c r="L6" s="374"/>
      <c r="M6" s="350"/>
      <c r="N6" s="350"/>
      <c r="O6" s="379"/>
      <c r="P6" s="363"/>
      <c r="Q6" s="363"/>
      <c r="R6" s="363"/>
      <c r="S6" s="381"/>
      <c r="U6" s="99" t="s">
        <v>0</v>
      </c>
      <c r="V6" s="100" t="s">
        <v>38</v>
      </c>
    </row>
    <row r="7" spans="1:22" ht="20.100000000000001" customHeight="1" thickBot="1" x14ac:dyDescent="0.3">
      <c r="A7" s="5" t="s">
        <v>10</v>
      </c>
      <c r="B7" s="6"/>
      <c r="C7" s="12">
        <v>13923523</v>
      </c>
      <c r="D7" s="13">
        <v>14250667</v>
      </c>
      <c r="E7" s="13">
        <v>14740881</v>
      </c>
      <c r="F7" s="13">
        <v>15427097</v>
      </c>
      <c r="G7" s="13">
        <v>16506960</v>
      </c>
      <c r="H7" s="13">
        <v>16606440</v>
      </c>
      <c r="I7" s="13">
        <v>15769846</v>
      </c>
      <c r="J7" s="14">
        <v>14963114</v>
      </c>
      <c r="L7" s="103">
        <f>C7/C45</f>
        <v>0.16536349576249246</v>
      </c>
      <c r="M7" s="173">
        <f>D7/D45</f>
        <v>0.16833139212026724</v>
      </c>
      <c r="N7" s="20">
        <f>E7/E45</f>
        <v>0.17126180081872189</v>
      </c>
      <c r="O7" s="20">
        <f>F7/F45</f>
        <v>0.1698304316496147</v>
      </c>
      <c r="P7" s="20">
        <f>G7/G45</f>
        <v>0.17460757547808103</v>
      </c>
      <c r="Q7" s="20">
        <f t="shared" ref="Q7:R7" si="0">H7/H45</f>
        <v>0.16667654293865825</v>
      </c>
      <c r="R7" s="20">
        <f t="shared" si="0"/>
        <v>0.1672038252452526</v>
      </c>
      <c r="S7" s="157">
        <f>J7/J45</f>
        <v>0.16259275121551364</v>
      </c>
      <c r="U7" s="72">
        <f>(J7-I7)/I7</f>
        <v>-5.1156618777380578E-2</v>
      </c>
      <c r="V7" s="71">
        <f>(S7-R7)*100</f>
        <v>-0.46110740297389541</v>
      </c>
    </row>
    <row r="8" spans="1:22" ht="20.100000000000001" customHeight="1" x14ac:dyDescent="0.25">
      <c r="A8" s="23"/>
      <c r="B8" t="s">
        <v>91</v>
      </c>
      <c r="C8" s="9">
        <v>381068</v>
      </c>
      <c r="D8" s="10">
        <v>358757</v>
      </c>
      <c r="E8" s="10">
        <v>453395</v>
      </c>
      <c r="F8" s="10">
        <v>486953</v>
      </c>
      <c r="G8" s="10">
        <v>446178</v>
      </c>
      <c r="H8" s="10">
        <v>591382</v>
      </c>
      <c r="I8" s="10">
        <v>827200</v>
      </c>
      <c r="J8" s="11">
        <v>930423</v>
      </c>
      <c r="L8" s="48">
        <f>C8/C7</f>
        <v>2.7368648006686237E-2</v>
      </c>
      <c r="M8" s="35">
        <f>D8/D7</f>
        <v>2.5174751469527707E-2</v>
      </c>
      <c r="N8" s="17">
        <f>E8/E7</f>
        <v>3.0757659599857025E-2</v>
      </c>
      <c r="O8" s="17">
        <f>F8/F7</f>
        <v>3.156478500135184E-2</v>
      </c>
      <c r="P8" s="17">
        <f>G8/G7</f>
        <v>2.7029689294697509E-2</v>
      </c>
      <c r="Q8" s="17">
        <f t="shared" ref="Q8:R8" si="1">H8/H7</f>
        <v>3.5611606099802247E-2</v>
      </c>
      <c r="R8" s="17">
        <f t="shared" si="1"/>
        <v>5.2454538871210286E-2</v>
      </c>
      <c r="S8" s="49">
        <f>J8/J7</f>
        <v>6.218110748872193E-2</v>
      </c>
      <c r="U8" s="77">
        <f t="shared" ref="U8:U47" si="2">(J8-I8)/I8</f>
        <v>0.1247860251450677</v>
      </c>
      <c r="V8" s="74">
        <f t="shared" ref="V8:V47" si="3">(S8-R8)*100</f>
        <v>0.97265686175116439</v>
      </c>
    </row>
    <row r="9" spans="1:22" ht="20.100000000000001" customHeight="1" thickBot="1" x14ac:dyDescent="0.3">
      <c r="A9" s="23"/>
      <c r="B9" t="s">
        <v>92</v>
      </c>
      <c r="C9" s="9">
        <v>13542455</v>
      </c>
      <c r="D9" s="10">
        <v>13891910</v>
      </c>
      <c r="E9" s="10">
        <v>14287486</v>
      </c>
      <c r="F9" s="10">
        <v>14940144</v>
      </c>
      <c r="G9" s="10">
        <v>16060782</v>
      </c>
      <c r="H9" s="10">
        <v>16015058</v>
      </c>
      <c r="I9" s="10">
        <v>14942646</v>
      </c>
      <c r="J9" s="11">
        <v>14032691</v>
      </c>
      <c r="L9" s="48">
        <f>C9/C7</f>
        <v>0.97263135199331374</v>
      </c>
      <c r="M9" s="35">
        <f>D9/D7</f>
        <v>0.97482524853047225</v>
      </c>
      <c r="N9" s="17">
        <f>E9/E7</f>
        <v>0.96924234040014301</v>
      </c>
      <c r="O9" s="17">
        <f>F9/F7</f>
        <v>0.96843521499864815</v>
      </c>
      <c r="P9" s="17">
        <f>G9/G7</f>
        <v>0.97297031070530249</v>
      </c>
      <c r="Q9" s="17">
        <f t="shared" ref="Q9:R9" si="4">H9/H7</f>
        <v>0.9643883939001977</v>
      </c>
      <c r="R9" s="17">
        <f t="shared" si="4"/>
        <v>0.94754546112878968</v>
      </c>
      <c r="S9" s="49">
        <f>J9/J7</f>
        <v>0.93781889251127803</v>
      </c>
      <c r="U9" s="75">
        <f t="shared" si="2"/>
        <v>-6.0896510564460937E-2</v>
      </c>
      <c r="V9" s="74">
        <f t="shared" si="3"/>
        <v>-0.97265686175116439</v>
      </c>
    </row>
    <row r="10" spans="1:22" ht="20.100000000000001" customHeight="1" thickBot="1" x14ac:dyDescent="0.3">
      <c r="A10" s="5" t="s">
        <v>18</v>
      </c>
      <c r="B10" s="6"/>
      <c r="C10" s="12">
        <v>174272</v>
      </c>
      <c r="D10" s="13">
        <v>210679</v>
      </c>
      <c r="E10" s="13">
        <v>127287</v>
      </c>
      <c r="F10" s="13">
        <v>120389</v>
      </c>
      <c r="G10" s="13">
        <v>121021</v>
      </c>
      <c r="H10" s="13">
        <v>141038</v>
      </c>
      <c r="I10" s="13">
        <v>125415</v>
      </c>
      <c r="J10" s="14">
        <v>135139</v>
      </c>
      <c r="L10" s="103">
        <f>C10/C45</f>
        <v>2.069751106348665E-3</v>
      </c>
      <c r="M10" s="173">
        <f>D10/D45</f>
        <v>2.4885775073198876E-3</v>
      </c>
      <c r="N10" s="20">
        <f>E10/E45</f>
        <v>1.47883975461254E-3</v>
      </c>
      <c r="O10" s="20">
        <f>F10/F45</f>
        <v>1.3253119388479545E-3</v>
      </c>
      <c r="P10" s="20">
        <f>G10/G45</f>
        <v>1.2801377959317066E-3</v>
      </c>
      <c r="Q10" s="20">
        <f t="shared" ref="Q10:R10" si="5">H10/H45</f>
        <v>1.4155789117343922E-3</v>
      </c>
      <c r="R10" s="20">
        <f t="shared" si="5"/>
        <v>1.3297446115284421E-3</v>
      </c>
      <c r="S10" s="157">
        <f>J10/J45</f>
        <v>1.4684524763036156E-3</v>
      </c>
      <c r="U10" s="72">
        <f t="shared" si="2"/>
        <v>7.7534585177211651E-2</v>
      </c>
      <c r="V10" s="71">
        <f t="shared" si="3"/>
        <v>1.3870786477517341E-2</v>
      </c>
    </row>
    <row r="11" spans="1:22" ht="20.100000000000001" customHeight="1" x14ac:dyDescent="0.25">
      <c r="A11" s="23"/>
      <c r="B11" t="s">
        <v>91</v>
      </c>
      <c r="C11" s="9">
        <v>157229</v>
      </c>
      <c r="D11" s="10">
        <v>187425</v>
      </c>
      <c r="E11" s="10">
        <v>93946</v>
      </c>
      <c r="F11" s="10">
        <v>78996</v>
      </c>
      <c r="G11" s="10">
        <v>80861</v>
      </c>
      <c r="H11" s="10">
        <v>85208</v>
      </c>
      <c r="I11" s="10">
        <v>69722</v>
      </c>
      <c r="J11" s="11">
        <v>76333</v>
      </c>
      <c r="L11" s="48">
        <f>C11/C10</f>
        <v>0.90220459970620637</v>
      </c>
      <c r="M11" s="35">
        <f>D11/D10</f>
        <v>0.88962355051998543</v>
      </c>
      <c r="N11" s="17">
        <f>E11/E10</f>
        <v>0.73806437420946369</v>
      </c>
      <c r="O11" s="17">
        <f>F11/F10</f>
        <v>0.65617290616252311</v>
      </c>
      <c r="P11" s="17">
        <f>G11/G10</f>
        <v>0.668156766181076</v>
      </c>
      <c r="Q11" s="17">
        <f t="shared" ref="Q11:R11" si="6">H11/H10</f>
        <v>0.60414923637601214</v>
      </c>
      <c r="R11" s="17">
        <f t="shared" si="6"/>
        <v>0.55593031136626403</v>
      </c>
      <c r="S11" s="49">
        <f>J11/J10</f>
        <v>0.56484804534590316</v>
      </c>
      <c r="U11" s="77">
        <f t="shared" si="2"/>
        <v>9.4819425719285158E-2</v>
      </c>
      <c r="V11" s="74">
        <f t="shared" si="3"/>
        <v>0.89177339796391308</v>
      </c>
    </row>
    <row r="12" spans="1:22" ht="20.100000000000001" customHeight="1" thickBot="1" x14ac:dyDescent="0.3">
      <c r="A12" s="23"/>
      <c r="B12" t="s">
        <v>92</v>
      </c>
      <c r="C12" s="9">
        <v>17043</v>
      </c>
      <c r="D12" s="10">
        <v>23254</v>
      </c>
      <c r="E12" s="10">
        <v>33341</v>
      </c>
      <c r="F12" s="10">
        <v>41393</v>
      </c>
      <c r="G12" s="10">
        <v>40160</v>
      </c>
      <c r="H12" s="10">
        <v>55830</v>
      </c>
      <c r="I12" s="10">
        <v>55693</v>
      </c>
      <c r="J12" s="11">
        <v>58806</v>
      </c>
      <c r="L12" s="48">
        <f>C12/C10</f>
        <v>9.7795400293793605E-2</v>
      </c>
      <c r="M12" s="35">
        <f>D12/D10</f>
        <v>0.11037644948001461</v>
      </c>
      <c r="N12" s="17">
        <f>E12/E10</f>
        <v>0.26193562579053636</v>
      </c>
      <c r="O12" s="17">
        <f>F12/F10</f>
        <v>0.34382709383747684</v>
      </c>
      <c r="P12" s="17">
        <f>G12/G10</f>
        <v>0.331843233818924</v>
      </c>
      <c r="Q12" s="17">
        <f t="shared" ref="Q12:R12" si="7">H12/H10</f>
        <v>0.39585076362398786</v>
      </c>
      <c r="R12" s="17">
        <f t="shared" si="7"/>
        <v>0.44406968863373597</v>
      </c>
      <c r="S12" s="49">
        <f>J12/J10</f>
        <v>0.4351519546540969</v>
      </c>
      <c r="U12" s="75">
        <f t="shared" si="2"/>
        <v>5.5895714003555204E-2</v>
      </c>
      <c r="V12" s="74">
        <f t="shared" si="3"/>
        <v>-0.89177339796390753</v>
      </c>
    </row>
    <row r="13" spans="1:22" ht="20.100000000000001" customHeight="1" thickBot="1" x14ac:dyDescent="0.3">
      <c r="A13" s="5" t="s">
        <v>15</v>
      </c>
      <c r="B13" s="6"/>
      <c r="C13" s="12">
        <v>8286318</v>
      </c>
      <c r="D13" s="13">
        <v>9244831</v>
      </c>
      <c r="E13" s="13">
        <v>9042959</v>
      </c>
      <c r="F13" s="13">
        <v>8375287</v>
      </c>
      <c r="G13" s="13">
        <v>9732336</v>
      </c>
      <c r="H13" s="13">
        <v>11136435</v>
      </c>
      <c r="I13" s="13">
        <v>11045974</v>
      </c>
      <c r="J13" s="14">
        <v>11345477</v>
      </c>
      <c r="L13" s="103">
        <f>C13/C45</f>
        <v>9.8412916865915676E-2</v>
      </c>
      <c r="M13" s="173">
        <f>D13/D45</f>
        <v>0.10920157436466674</v>
      </c>
      <c r="N13" s="20">
        <f>E13/E45</f>
        <v>0.10506247510375184</v>
      </c>
      <c r="O13" s="20">
        <f>F13/F45</f>
        <v>9.2200017047887009E-2</v>
      </c>
      <c r="P13" s="20">
        <f>G13/G45</f>
        <v>0.10294685349077269</v>
      </c>
      <c r="Q13" s="20">
        <f t="shared" ref="Q13:R13" si="8">H13/H45</f>
        <v>0.11177485881748746</v>
      </c>
      <c r="R13" s="20">
        <f t="shared" si="8"/>
        <v>0.11711776426729874</v>
      </c>
      <c r="S13" s="157">
        <f>J13/J45</f>
        <v>0.12328264820292968</v>
      </c>
      <c r="U13" s="72">
        <f t="shared" si="2"/>
        <v>2.711422279284742E-2</v>
      </c>
      <c r="V13" s="71">
        <f t="shared" si="3"/>
        <v>0.61648839356309437</v>
      </c>
    </row>
    <row r="14" spans="1:22" ht="20.100000000000001" customHeight="1" x14ac:dyDescent="0.25">
      <c r="A14" s="23"/>
      <c r="B14" t="s">
        <v>91</v>
      </c>
      <c r="C14" s="9">
        <v>1161317</v>
      </c>
      <c r="D14" s="10">
        <v>954592</v>
      </c>
      <c r="E14" s="10">
        <v>809004</v>
      </c>
      <c r="F14" s="10">
        <v>447947</v>
      </c>
      <c r="G14" s="10">
        <v>355278</v>
      </c>
      <c r="H14" s="10">
        <v>415043</v>
      </c>
      <c r="I14" s="10">
        <v>353220</v>
      </c>
      <c r="J14" s="11">
        <v>355865</v>
      </c>
      <c r="L14" s="48">
        <f>C14/C13</f>
        <v>0.14014873674893963</v>
      </c>
      <c r="M14" s="35">
        <f>D14/D13</f>
        <v>0.10325683617147788</v>
      </c>
      <c r="N14" s="17">
        <f>E14/E13</f>
        <v>8.9462309847915936E-2</v>
      </c>
      <c r="O14" s="17">
        <f>F14/F13</f>
        <v>5.3484376117499018E-2</v>
      </c>
      <c r="P14" s="17">
        <f>G14/G13</f>
        <v>3.6504904886144496E-2</v>
      </c>
      <c r="Q14" s="17">
        <f t="shared" ref="Q14:R14" si="9">H14/H13</f>
        <v>3.7268928521560087E-2</v>
      </c>
      <c r="R14" s="17">
        <f t="shared" si="9"/>
        <v>3.1977261579648836E-2</v>
      </c>
      <c r="S14" s="49">
        <f>J14/J13</f>
        <v>3.1366244010718983E-2</v>
      </c>
      <c r="U14" s="77">
        <f t="shared" si="2"/>
        <v>7.4882509484174168E-3</v>
      </c>
      <c r="V14" s="74">
        <f t="shared" si="3"/>
        <v>-6.1101756892985304E-2</v>
      </c>
    </row>
    <row r="15" spans="1:22" ht="20.100000000000001" customHeight="1" thickBot="1" x14ac:dyDescent="0.3">
      <c r="A15" s="23"/>
      <c r="B15" t="s">
        <v>92</v>
      </c>
      <c r="C15" s="9">
        <v>7125001</v>
      </c>
      <c r="D15" s="10">
        <v>8290239</v>
      </c>
      <c r="E15" s="10">
        <v>8233955</v>
      </c>
      <c r="F15" s="10">
        <v>7927340</v>
      </c>
      <c r="G15" s="10">
        <v>9377058</v>
      </c>
      <c r="H15" s="10">
        <v>10721392</v>
      </c>
      <c r="I15" s="10">
        <v>10692754</v>
      </c>
      <c r="J15" s="11">
        <v>10989612</v>
      </c>
      <c r="L15" s="48">
        <f>C15/C13</f>
        <v>0.85985126325106032</v>
      </c>
      <c r="M15" s="35">
        <f>D15/D13</f>
        <v>0.89674316382852215</v>
      </c>
      <c r="N15" s="17">
        <f>E15/E13</f>
        <v>0.91053769015208408</v>
      </c>
      <c r="O15" s="17">
        <f>F15/F13</f>
        <v>0.94651562388250099</v>
      </c>
      <c r="P15" s="17">
        <f>G15/G13</f>
        <v>0.96349509511385545</v>
      </c>
      <c r="Q15" s="17">
        <f t="shared" ref="Q15:R15" si="10">H15/H13</f>
        <v>0.96273107147843995</v>
      </c>
      <c r="R15" s="17">
        <f t="shared" si="10"/>
        <v>0.96802273842035114</v>
      </c>
      <c r="S15" s="49">
        <f>J15/J13</f>
        <v>0.96863375598928103</v>
      </c>
      <c r="U15" s="75">
        <f t="shared" si="2"/>
        <v>2.7762539005386264E-2</v>
      </c>
      <c r="V15" s="74">
        <f t="shared" si="3"/>
        <v>6.1101756892989467E-2</v>
      </c>
    </row>
    <row r="16" spans="1:22" ht="20.100000000000001" customHeight="1" thickBot="1" x14ac:dyDescent="0.3">
      <c r="A16" s="5" t="s">
        <v>8</v>
      </c>
      <c r="B16" s="6"/>
      <c r="C16" s="12">
        <v>68843</v>
      </c>
      <c r="D16" s="13">
        <v>42685</v>
      </c>
      <c r="E16" s="13">
        <v>135956</v>
      </c>
      <c r="F16" s="13">
        <v>183998</v>
      </c>
      <c r="G16" s="13">
        <v>53281</v>
      </c>
      <c r="H16" s="13"/>
      <c r="I16" s="13"/>
      <c r="J16" s="14"/>
      <c r="L16" s="103">
        <f>C16/C45</f>
        <v>8.1761772065714027E-4</v>
      </c>
      <c r="M16" s="173">
        <f>D16/D45</f>
        <v>5.042027487312423E-4</v>
      </c>
      <c r="N16" s="20">
        <f>E16/E45</f>
        <v>1.579557517092103E-3</v>
      </c>
      <c r="O16" s="20">
        <f>F16/F45</f>
        <v>2.0255567047167593E-3</v>
      </c>
      <c r="P16" s="20">
        <f>G16/G45</f>
        <v>5.6359658162663724E-4</v>
      </c>
      <c r="Q16" s="20">
        <f t="shared" ref="Q16:R16" si="11">H16/H45</f>
        <v>0</v>
      </c>
      <c r="R16" s="20">
        <f t="shared" si="11"/>
        <v>0</v>
      </c>
      <c r="S16" s="157">
        <f>J16/J45</f>
        <v>0</v>
      </c>
      <c r="U16" s="72"/>
      <c r="V16" s="71">
        <f t="shared" si="3"/>
        <v>0</v>
      </c>
    </row>
    <row r="17" spans="1:22" ht="20.100000000000001" customHeight="1" thickBot="1" x14ac:dyDescent="0.3">
      <c r="A17" s="23"/>
      <c r="B17" t="s">
        <v>91</v>
      </c>
      <c r="C17" s="9">
        <v>68843</v>
      </c>
      <c r="D17" s="10">
        <v>42685</v>
      </c>
      <c r="E17" s="10">
        <v>135956</v>
      </c>
      <c r="F17" s="10">
        <v>183998</v>
      </c>
      <c r="G17" s="10">
        <v>53281</v>
      </c>
      <c r="H17" s="10"/>
      <c r="I17" s="10"/>
      <c r="J17" s="11"/>
      <c r="L17" s="48">
        <f>C17/C16</f>
        <v>1</v>
      </c>
      <c r="M17" s="35">
        <f>D17/D16</f>
        <v>1</v>
      </c>
      <c r="N17" s="17">
        <f>E17/E16</f>
        <v>1</v>
      </c>
      <c r="O17" s="17">
        <f>F17/F16</f>
        <v>1</v>
      </c>
      <c r="P17" s="17">
        <f>G17/G16</f>
        <v>1</v>
      </c>
      <c r="Q17" s="17"/>
      <c r="R17" s="17"/>
      <c r="S17" s="49"/>
      <c r="U17" s="121"/>
      <c r="V17" s="74">
        <f t="shared" si="3"/>
        <v>0</v>
      </c>
    </row>
    <row r="18" spans="1:22" ht="20.100000000000001" customHeight="1" thickBot="1" x14ac:dyDescent="0.3">
      <c r="A18" s="5" t="s">
        <v>16</v>
      </c>
      <c r="B18" s="6"/>
      <c r="C18" s="12">
        <v>12210</v>
      </c>
      <c r="D18" s="13">
        <v>14609</v>
      </c>
      <c r="E18" s="13">
        <v>13775</v>
      </c>
      <c r="F18" s="13">
        <v>9955</v>
      </c>
      <c r="G18" s="13">
        <v>9151</v>
      </c>
      <c r="H18" s="13">
        <v>11208</v>
      </c>
      <c r="I18" s="13">
        <v>9149</v>
      </c>
      <c r="J18" s="14">
        <v>7440</v>
      </c>
      <c r="L18" s="103">
        <f>C18/C45</f>
        <v>1.450127444943376E-4</v>
      </c>
      <c r="M18" s="173">
        <f>D18/D45</f>
        <v>1.7256408471862995E-4</v>
      </c>
      <c r="N18" s="20">
        <f>E18/E45</f>
        <v>1.6004004823578008E-4</v>
      </c>
      <c r="O18" s="20">
        <f>F18/F45</f>
        <v>1.095904140015399E-4</v>
      </c>
      <c r="P18" s="20">
        <f>G18/G45</f>
        <v>9.6797588605044142E-5</v>
      </c>
      <c r="Q18" s="20">
        <f t="shared" ref="Q18:R18" si="12">H18/H45</f>
        <v>1.1249314683077658E-4</v>
      </c>
      <c r="R18" s="20">
        <f t="shared" si="12"/>
        <v>9.7004612294173081E-5</v>
      </c>
      <c r="S18" s="157">
        <f>J18/J45</f>
        <v>8.0844807373880954E-5</v>
      </c>
      <c r="U18" s="72">
        <f t="shared" si="2"/>
        <v>-0.18679637118810799</v>
      </c>
      <c r="V18" s="71">
        <f t="shared" si="3"/>
        <v>-1.6159804920292127E-3</v>
      </c>
    </row>
    <row r="19" spans="1:22" ht="20.100000000000001" customHeight="1" x14ac:dyDescent="0.25">
      <c r="A19" s="23"/>
      <c r="B19" t="s">
        <v>91</v>
      </c>
      <c r="C19" s="9">
        <v>8251</v>
      </c>
      <c r="D19" s="10">
        <v>10349</v>
      </c>
      <c r="E19" s="10">
        <v>11059</v>
      </c>
      <c r="F19" s="10">
        <v>7035</v>
      </c>
      <c r="G19" s="10">
        <v>5145</v>
      </c>
      <c r="H19" s="10">
        <v>6418</v>
      </c>
      <c r="I19" s="10">
        <v>5560</v>
      </c>
      <c r="J19" s="11">
        <v>3487</v>
      </c>
      <c r="L19" s="48">
        <f>C19/C18</f>
        <v>0.67575757575757578</v>
      </c>
      <c r="M19" s="35">
        <f>D19/D18</f>
        <v>0.70839893216510375</v>
      </c>
      <c r="N19" s="17">
        <f>E19/E18</f>
        <v>0.80283121597096185</v>
      </c>
      <c r="O19" s="17">
        <f>F19/F18</f>
        <v>0.70668006027122054</v>
      </c>
      <c r="P19" s="17">
        <f>G19/G18</f>
        <v>0.56223363566823303</v>
      </c>
      <c r="Q19" s="17">
        <f t="shared" ref="Q19:R19" si="13">H19/H18</f>
        <v>0.5726266952177016</v>
      </c>
      <c r="R19" s="17">
        <f t="shared" si="13"/>
        <v>0.60771669034867204</v>
      </c>
      <c r="S19" s="49">
        <f>J19/J18</f>
        <v>0.46868279569892474</v>
      </c>
      <c r="U19" s="77">
        <f t="shared" si="2"/>
        <v>-0.37284172661870502</v>
      </c>
      <c r="V19" s="74">
        <f t="shared" si="3"/>
        <v>-13.90338946497473</v>
      </c>
    </row>
    <row r="20" spans="1:22" ht="20.100000000000001" customHeight="1" thickBot="1" x14ac:dyDescent="0.3">
      <c r="A20" s="23"/>
      <c r="B20" t="s">
        <v>92</v>
      </c>
      <c r="C20" s="9">
        <v>3959</v>
      </c>
      <c r="D20" s="10">
        <v>4260</v>
      </c>
      <c r="E20" s="10">
        <v>2716</v>
      </c>
      <c r="F20" s="10">
        <v>2920</v>
      </c>
      <c r="G20" s="10">
        <v>4006</v>
      </c>
      <c r="H20" s="10">
        <v>4790</v>
      </c>
      <c r="I20" s="10">
        <v>3589</v>
      </c>
      <c r="J20" s="11">
        <v>3953</v>
      </c>
      <c r="L20" s="48">
        <f>C20/C18</f>
        <v>0.32424242424242422</v>
      </c>
      <c r="M20" s="35">
        <f>D20/D18</f>
        <v>0.29160106783489631</v>
      </c>
      <c r="N20" s="17">
        <f>E20/E18</f>
        <v>0.19716878402903812</v>
      </c>
      <c r="O20" s="17">
        <f>F20/F18</f>
        <v>0.29331993972877951</v>
      </c>
      <c r="P20" s="17">
        <f>G20/G18</f>
        <v>0.43776636433176702</v>
      </c>
      <c r="Q20" s="17">
        <f t="shared" ref="Q20:R20" si="14">H20/H18</f>
        <v>0.42737330478229835</v>
      </c>
      <c r="R20" s="17">
        <f t="shared" si="14"/>
        <v>0.39228330965132802</v>
      </c>
      <c r="S20" s="49">
        <f>J20/J18</f>
        <v>0.53131720430107532</v>
      </c>
      <c r="U20" s="75">
        <f t="shared" si="2"/>
        <v>0.10142100863750349</v>
      </c>
      <c r="V20" s="74">
        <f t="shared" si="3"/>
        <v>13.90338946497473</v>
      </c>
    </row>
    <row r="21" spans="1:22" ht="20.100000000000001" customHeight="1" thickBot="1" x14ac:dyDescent="0.3">
      <c r="A21" s="5" t="s">
        <v>19</v>
      </c>
      <c r="B21" s="6"/>
      <c r="C21" s="12">
        <v>1041669</v>
      </c>
      <c r="D21" s="13">
        <v>717548</v>
      </c>
      <c r="E21" s="13">
        <v>967173</v>
      </c>
      <c r="F21" s="13">
        <v>806154</v>
      </c>
      <c r="G21" s="13">
        <v>478640</v>
      </c>
      <c r="H21" s="13">
        <v>278287</v>
      </c>
      <c r="I21" s="13">
        <v>256420</v>
      </c>
      <c r="J21" s="14">
        <v>362515</v>
      </c>
      <c r="L21" s="103">
        <f>C21/C45</f>
        <v>1.2371439848048497E-2</v>
      </c>
      <c r="M21" s="173">
        <f>D21/D45</f>
        <v>8.4758035362915655E-3</v>
      </c>
      <c r="N21" s="20">
        <f>E21/E45</f>
        <v>1.123676323574186E-2</v>
      </c>
      <c r="O21" s="20">
        <f>F21/F45</f>
        <v>8.8746108095426827E-3</v>
      </c>
      <c r="P21" s="20">
        <f>G21/G45</f>
        <v>5.0629655567608267E-3</v>
      </c>
      <c r="Q21" s="20">
        <f t="shared" ref="Q21:R21" si="15">H21/H45</f>
        <v>2.793128154184183E-3</v>
      </c>
      <c r="R21" s="20">
        <f t="shared" si="15"/>
        <v>2.71875862766115E-3</v>
      </c>
      <c r="S21" s="157">
        <f>J21/J45</f>
        <v>3.9391741055299001E-3</v>
      </c>
      <c r="U21" s="72">
        <f t="shared" si="2"/>
        <v>0.41375477731846189</v>
      </c>
      <c r="V21" s="71">
        <f t="shared" si="3"/>
        <v>0.12204154778687501</v>
      </c>
    </row>
    <row r="22" spans="1:22" ht="20.100000000000001" customHeight="1" x14ac:dyDescent="0.25">
      <c r="A22" s="23"/>
      <c r="B22" t="s">
        <v>91</v>
      </c>
      <c r="C22" s="9">
        <v>777575</v>
      </c>
      <c r="D22" s="10">
        <v>510815</v>
      </c>
      <c r="E22" s="10">
        <v>757052</v>
      </c>
      <c r="F22" s="10">
        <v>585717</v>
      </c>
      <c r="G22" s="10">
        <v>292042</v>
      </c>
      <c r="H22" s="10">
        <v>93882</v>
      </c>
      <c r="I22" s="10">
        <v>67864</v>
      </c>
      <c r="J22" s="11">
        <v>42250</v>
      </c>
      <c r="L22" s="48">
        <f>C22/C21</f>
        <v>0.7464703279064655</v>
      </c>
      <c r="M22" s="35">
        <f>D22/D21</f>
        <v>0.71188965755601019</v>
      </c>
      <c r="N22" s="17">
        <f>E22/E21</f>
        <v>0.7827472437712798</v>
      </c>
      <c r="O22" s="17">
        <f>F22/F21</f>
        <v>0.72655720867228846</v>
      </c>
      <c r="P22" s="17">
        <f>G22/G21</f>
        <v>0.61014959050643491</v>
      </c>
      <c r="Q22" s="17">
        <f t="shared" ref="Q22:R22" si="16">H22/H21</f>
        <v>0.33735675759198236</v>
      </c>
      <c r="R22" s="17">
        <f t="shared" si="16"/>
        <v>0.26465954293736837</v>
      </c>
      <c r="S22" s="49">
        <f>J22/J21</f>
        <v>0.11654690150752382</v>
      </c>
      <c r="U22" s="77">
        <f t="shared" si="2"/>
        <v>-0.37743133325474476</v>
      </c>
      <c r="V22" s="74">
        <f t="shared" si="3"/>
        <v>-14.811264142984454</v>
      </c>
    </row>
    <row r="23" spans="1:22" ht="20.100000000000001" customHeight="1" thickBot="1" x14ac:dyDescent="0.3">
      <c r="A23" s="23"/>
      <c r="B23" t="s">
        <v>92</v>
      </c>
      <c r="C23" s="9">
        <v>264094</v>
      </c>
      <c r="D23" s="10">
        <v>206733</v>
      </c>
      <c r="E23" s="10">
        <v>210121</v>
      </c>
      <c r="F23" s="10">
        <v>220437</v>
      </c>
      <c r="G23" s="10">
        <v>186598</v>
      </c>
      <c r="H23" s="10">
        <v>184405</v>
      </c>
      <c r="I23" s="10">
        <v>188556</v>
      </c>
      <c r="J23" s="11">
        <v>320265</v>
      </c>
      <c r="L23" s="48">
        <f>C23/C21</f>
        <v>0.2535296720935345</v>
      </c>
      <c r="M23" s="35">
        <f>D23/D21</f>
        <v>0.28811034244398981</v>
      </c>
      <c r="N23" s="17">
        <f>E23/E21</f>
        <v>0.2172527562287202</v>
      </c>
      <c r="O23" s="17">
        <f>F23/F21</f>
        <v>0.2734427913277116</v>
      </c>
      <c r="P23" s="17">
        <f>G23/G21</f>
        <v>0.38985040949356509</v>
      </c>
      <c r="Q23" s="17">
        <f t="shared" ref="Q23:R23" si="17">H23/H21</f>
        <v>0.66264324240801764</v>
      </c>
      <c r="R23" s="17">
        <f t="shared" si="17"/>
        <v>0.73534045706263163</v>
      </c>
      <c r="S23" s="49">
        <f>J23/J21</f>
        <v>0.88345309849247622</v>
      </c>
      <c r="U23" s="75">
        <f t="shared" si="2"/>
        <v>0.69851396932476295</v>
      </c>
      <c r="V23" s="74">
        <f t="shared" si="3"/>
        <v>14.811264142984459</v>
      </c>
    </row>
    <row r="24" spans="1:22" ht="20.100000000000001" customHeight="1" thickBot="1" x14ac:dyDescent="0.3">
      <c r="A24" s="5" t="s">
        <v>20</v>
      </c>
      <c r="B24" s="6"/>
      <c r="C24" s="12">
        <v>3608437</v>
      </c>
      <c r="D24" s="13">
        <v>4385682</v>
      </c>
      <c r="E24" s="13">
        <v>4504040</v>
      </c>
      <c r="F24" s="13">
        <v>4397791</v>
      </c>
      <c r="G24" s="13">
        <v>4263106</v>
      </c>
      <c r="H24" s="13">
        <v>4317890</v>
      </c>
      <c r="I24" s="13">
        <v>4278515</v>
      </c>
      <c r="J24" s="14">
        <v>3772322</v>
      </c>
      <c r="L24" s="103">
        <f>C24/C45</f>
        <v>4.2855802842335304E-2</v>
      </c>
      <c r="M24" s="173">
        <f>D24/D45</f>
        <v>5.1804449325550714E-2</v>
      </c>
      <c r="N24" s="20">
        <f>E24/E45</f>
        <v>5.2328622784456109E-2</v>
      </c>
      <c r="O24" s="20">
        <f>F24/F45</f>
        <v>4.8413434091636981E-2</v>
      </c>
      <c r="P24" s="20">
        <f>G24/G45</f>
        <v>4.5094348242563143E-2</v>
      </c>
      <c r="Q24" s="20">
        <f t="shared" ref="Q24:R24" si="18">H24/H45</f>
        <v>4.333806511145092E-2</v>
      </c>
      <c r="R24" s="20">
        <f t="shared" si="18"/>
        <v>4.5364049488447251E-2</v>
      </c>
      <c r="S24" s="157">
        <f>J24/J45</f>
        <v>4.0990946968044804E-2</v>
      </c>
      <c r="U24" s="72">
        <f t="shared" si="2"/>
        <v>-0.11831044182385711</v>
      </c>
      <c r="V24" s="71">
        <f t="shared" si="3"/>
        <v>-0.43731025204024471</v>
      </c>
    </row>
    <row r="25" spans="1:22" ht="20.100000000000001" customHeight="1" x14ac:dyDescent="0.25">
      <c r="A25" s="23"/>
      <c r="B25" t="s">
        <v>91</v>
      </c>
      <c r="C25" s="9">
        <v>914613</v>
      </c>
      <c r="D25" s="10">
        <v>1469477</v>
      </c>
      <c r="E25" s="10">
        <v>1744737</v>
      </c>
      <c r="F25" s="10">
        <v>1579137</v>
      </c>
      <c r="G25" s="10">
        <v>1231763</v>
      </c>
      <c r="H25" s="10">
        <v>1090887</v>
      </c>
      <c r="I25" s="10">
        <v>945474</v>
      </c>
      <c r="J25" s="11">
        <v>747090</v>
      </c>
      <c r="L25" s="48">
        <f>C25/C24</f>
        <v>0.25346514294138989</v>
      </c>
      <c r="M25" s="35">
        <f>D25/D24</f>
        <v>0.33506236886304114</v>
      </c>
      <c r="N25" s="17">
        <f>E25/E24</f>
        <v>0.38737155975524196</v>
      </c>
      <c r="O25" s="17">
        <f>F25/F24</f>
        <v>0.35907504472131579</v>
      </c>
      <c r="P25" s="17">
        <f>G25/G24</f>
        <v>0.28893557889482457</v>
      </c>
      <c r="Q25" s="17">
        <f t="shared" ref="Q25:R25" si="19">H25/H24</f>
        <v>0.25264353654215371</v>
      </c>
      <c r="R25" s="17">
        <f t="shared" si="19"/>
        <v>0.22098181261489092</v>
      </c>
      <c r="S25" s="49">
        <f>J25/J24</f>
        <v>0.19804512976357797</v>
      </c>
      <c r="U25" s="77">
        <f t="shared" si="2"/>
        <v>-0.20982491321813185</v>
      </c>
      <c r="V25" s="74">
        <f t="shared" si="3"/>
        <v>-2.2936682851312948</v>
      </c>
    </row>
    <row r="26" spans="1:22" ht="20.100000000000001" customHeight="1" thickBot="1" x14ac:dyDescent="0.3">
      <c r="A26" s="23"/>
      <c r="B26" t="s">
        <v>92</v>
      </c>
      <c r="C26" s="9">
        <v>2693824</v>
      </c>
      <c r="D26" s="10">
        <v>2916205</v>
      </c>
      <c r="E26" s="10">
        <v>2759303</v>
      </c>
      <c r="F26" s="10">
        <v>2818654</v>
      </c>
      <c r="G26" s="10">
        <v>3031343</v>
      </c>
      <c r="H26" s="10">
        <v>3227003</v>
      </c>
      <c r="I26" s="10">
        <v>3333041</v>
      </c>
      <c r="J26" s="11">
        <v>3025232</v>
      </c>
      <c r="L26" s="48">
        <f>C26/C24</f>
        <v>0.74653485705861011</v>
      </c>
      <c r="M26" s="35">
        <f>D26/D24</f>
        <v>0.66493763113695881</v>
      </c>
      <c r="N26" s="17">
        <f>E26/E24</f>
        <v>0.61262844024475804</v>
      </c>
      <c r="O26" s="17">
        <f>F26/F24</f>
        <v>0.64092495527868421</v>
      </c>
      <c r="P26" s="17">
        <f>G26/G24</f>
        <v>0.71106442110517543</v>
      </c>
      <c r="Q26" s="17">
        <f t="shared" ref="Q26:R26" si="20">H26/H24</f>
        <v>0.74735646345784634</v>
      </c>
      <c r="R26" s="17">
        <f t="shared" si="20"/>
        <v>0.77901818738510908</v>
      </c>
      <c r="S26" s="49">
        <f>J26/J24</f>
        <v>0.80195487023642198</v>
      </c>
      <c r="U26" s="75">
        <f t="shared" si="2"/>
        <v>-9.2350799165086775E-2</v>
      </c>
      <c r="V26" s="74">
        <f t="shared" si="3"/>
        <v>2.2936682851312895</v>
      </c>
    </row>
    <row r="27" spans="1:22" ht="20.100000000000001" customHeight="1" thickBot="1" x14ac:dyDescent="0.3">
      <c r="A27" s="5" t="s">
        <v>86</v>
      </c>
      <c r="B27" s="6"/>
      <c r="C27" s="12">
        <v>255998</v>
      </c>
      <c r="D27" s="13">
        <v>249482</v>
      </c>
      <c r="E27" s="13">
        <v>246420</v>
      </c>
      <c r="F27" s="13">
        <v>310524</v>
      </c>
      <c r="G27" s="13">
        <v>400100</v>
      </c>
      <c r="H27" s="13">
        <v>609201</v>
      </c>
      <c r="I27" s="13">
        <v>691871</v>
      </c>
      <c r="J27" s="14">
        <v>788431</v>
      </c>
      <c r="L27" s="103">
        <f>C27/C45</f>
        <v>3.0403744934530247E-3</v>
      </c>
      <c r="M27" s="173">
        <f>D27/D45</f>
        <v>2.9469253873484315E-3</v>
      </c>
      <c r="N27" s="20">
        <f>E27/E45</f>
        <v>2.8629450951913561E-3</v>
      </c>
      <c r="O27" s="20">
        <f>F27/F45</f>
        <v>3.4184282990873107E-3</v>
      </c>
      <c r="P27" s="20">
        <f>G27/G45</f>
        <v>4.2321839362778014E-3</v>
      </c>
      <c r="Q27" s="20">
        <f t="shared" ref="Q27:R27" si="21">H27/H45</f>
        <v>6.1144662332669455E-3</v>
      </c>
      <c r="R27" s="20">
        <f t="shared" si="21"/>
        <v>7.3357392187760216E-3</v>
      </c>
      <c r="S27" s="157">
        <f>J27/J45</f>
        <v>8.5672785379833794E-3</v>
      </c>
      <c r="U27" s="72">
        <f t="shared" si="2"/>
        <v>0.1395635891661885</v>
      </c>
      <c r="V27" s="71">
        <f t="shared" si="3"/>
        <v>0.12315393192073579</v>
      </c>
    </row>
    <row r="28" spans="1:22" ht="20.100000000000001" customHeight="1" x14ac:dyDescent="0.25">
      <c r="A28" s="23"/>
      <c r="B28" t="s">
        <v>91</v>
      </c>
      <c r="C28" s="9">
        <v>99989</v>
      </c>
      <c r="D28" s="10">
        <v>79959</v>
      </c>
      <c r="E28" s="10">
        <v>111398</v>
      </c>
      <c r="F28" s="10">
        <v>185264</v>
      </c>
      <c r="G28" s="10">
        <v>225504</v>
      </c>
      <c r="H28" s="10">
        <v>319766</v>
      </c>
      <c r="I28" s="10">
        <v>335818</v>
      </c>
      <c r="J28" s="11">
        <v>381764</v>
      </c>
      <c r="L28" s="48">
        <f>C28/C27</f>
        <v>0.39058508269595854</v>
      </c>
      <c r="M28" s="35">
        <f>D28/D27</f>
        <v>0.32050007615779896</v>
      </c>
      <c r="N28" s="17">
        <f>E28/E27</f>
        <v>0.45206557909260614</v>
      </c>
      <c r="O28" s="17">
        <f>F28/F27</f>
        <v>0.59661733070551715</v>
      </c>
      <c r="P28" s="17">
        <f>G28/G27</f>
        <v>0.56361909522619347</v>
      </c>
      <c r="Q28" s="17">
        <f t="shared" ref="Q28:R28" si="22">H28/H27</f>
        <v>0.52489408257701486</v>
      </c>
      <c r="R28" s="17">
        <f t="shared" si="22"/>
        <v>0.48537660922339571</v>
      </c>
      <c r="S28" s="49">
        <f>J28/J27</f>
        <v>0.48420724197805515</v>
      </c>
      <c r="U28" s="77">
        <f t="shared" si="2"/>
        <v>0.13681815745433537</v>
      </c>
      <c r="V28" s="74">
        <f t="shared" si="3"/>
        <v>-0.11693672453405579</v>
      </c>
    </row>
    <row r="29" spans="1:22" ht="20.100000000000001" customHeight="1" thickBot="1" x14ac:dyDescent="0.3">
      <c r="A29" s="23"/>
      <c r="B29" t="s">
        <v>92</v>
      </c>
      <c r="C29" s="9">
        <v>156009</v>
      </c>
      <c r="D29" s="10">
        <v>169523</v>
      </c>
      <c r="E29" s="10">
        <v>135022</v>
      </c>
      <c r="F29" s="10">
        <v>125260</v>
      </c>
      <c r="G29" s="10">
        <v>174596</v>
      </c>
      <c r="H29" s="10">
        <v>289435</v>
      </c>
      <c r="I29" s="10">
        <v>356053</v>
      </c>
      <c r="J29" s="11">
        <v>406667</v>
      </c>
      <c r="L29" s="48">
        <f>C29/C27</f>
        <v>0.6094149173040414</v>
      </c>
      <c r="M29" s="35">
        <f>D29/D27</f>
        <v>0.67949992384220104</v>
      </c>
      <c r="N29" s="17">
        <f>E29/E27</f>
        <v>0.54793442090739386</v>
      </c>
      <c r="O29" s="17">
        <f>F29/F27</f>
        <v>0.40338266929448285</v>
      </c>
      <c r="P29" s="17">
        <f>G29/G27</f>
        <v>0.43638090477380653</v>
      </c>
      <c r="Q29" s="17">
        <f t="shared" ref="Q29:R29" si="23">H29/H27</f>
        <v>0.47510591742298519</v>
      </c>
      <c r="R29" s="17">
        <f t="shared" si="23"/>
        <v>0.51462339077660435</v>
      </c>
      <c r="S29" s="49">
        <f>J29/J27</f>
        <v>0.5157927580219448</v>
      </c>
      <c r="U29" s="75">
        <f t="shared" si="2"/>
        <v>0.14215299407672452</v>
      </c>
      <c r="V29" s="74">
        <f t="shared" si="3"/>
        <v>0.11693672453404469</v>
      </c>
    </row>
    <row r="30" spans="1:22" ht="20.100000000000001" customHeight="1" thickBot="1" x14ac:dyDescent="0.3">
      <c r="A30" s="5" t="s">
        <v>9</v>
      </c>
      <c r="B30" s="6"/>
      <c r="C30" s="12">
        <v>2984288</v>
      </c>
      <c r="D30" s="13">
        <v>3836769</v>
      </c>
      <c r="E30" s="13">
        <v>4461888</v>
      </c>
      <c r="F30" s="13">
        <v>4418467</v>
      </c>
      <c r="G30" s="13">
        <v>4329174</v>
      </c>
      <c r="H30" s="13">
        <v>4501098</v>
      </c>
      <c r="I30" s="13">
        <v>4174006</v>
      </c>
      <c r="J30" s="14">
        <v>3825830</v>
      </c>
      <c r="L30" s="103">
        <f>C30/C45</f>
        <v>3.5443062509542815E-2</v>
      </c>
      <c r="M30" s="173">
        <f>D30/D45</f>
        <v>4.5320592152906639E-2</v>
      </c>
      <c r="N30" s="20">
        <f>E30/E45</f>
        <v>5.1838894427778462E-2</v>
      </c>
      <c r="O30" s="20">
        <f>F30/F45</f>
        <v>4.8641047491927873E-2</v>
      </c>
      <c r="P30" s="20">
        <f>G30/G45</f>
        <v>4.57932033495414E-2</v>
      </c>
      <c r="Q30" s="20">
        <f t="shared" ref="Q30:R30" si="24">H30/H45</f>
        <v>4.5176898484449932E-2</v>
      </c>
      <c r="R30" s="20">
        <f t="shared" si="24"/>
        <v>4.4255966088485317E-2</v>
      </c>
      <c r="S30" s="157">
        <f>J30/J45</f>
        <v>4.1572377606883738E-2</v>
      </c>
      <c r="U30" s="72">
        <f t="shared" si="2"/>
        <v>-8.3415308938223853E-2</v>
      </c>
      <c r="V30" s="71">
        <f t="shared" si="3"/>
        <v>-0.26835884816015787</v>
      </c>
    </row>
    <row r="31" spans="1:22" ht="20.100000000000001" customHeight="1" x14ac:dyDescent="0.25">
      <c r="A31" s="23"/>
      <c r="B31" t="s">
        <v>91</v>
      </c>
      <c r="C31" s="9">
        <v>2925358</v>
      </c>
      <c r="D31" s="10">
        <v>3769635</v>
      </c>
      <c r="E31" s="10">
        <v>4394172</v>
      </c>
      <c r="F31" s="10">
        <v>4311827</v>
      </c>
      <c r="G31" s="10">
        <v>4215431</v>
      </c>
      <c r="H31" s="10">
        <v>4392626</v>
      </c>
      <c r="I31" s="10">
        <v>4067571</v>
      </c>
      <c r="J31" s="11">
        <v>3736818</v>
      </c>
      <c r="L31" s="48">
        <f>C31/C30</f>
        <v>0.98025324633547428</v>
      </c>
      <c r="M31" s="35">
        <f>D31/D30</f>
        <v>0.98250246496466165</v>
      </c>
      <c r="N31" s="17">
        <f>E31/E30</f>
        <v>0.98482346486509742</v>
      </c>
      <c r="O31" s="17">
        <f>F31/F30</f>
        <v>0.97586493233965532</v>
      </c>
      <c r="P31" s="17">
        <f>G31/G30</f>
        <v>0.97372639676760508</v>
      </c>
      <c r="Q31" s="17">
        <f t="shared" ref="Q31:R31" si="25">H31/H30</f>
        <v>0.97590099126924146</v>
      </c>
      <c r="R31" s="17">
        <f t="shared" si="25"/>
        <v>0.97450051581142916</v>
      </c>
      <c r="S31" s="49">
        <f>J31/J30</f>
        <v>0.97673393747239157</v>
      </c>
      <c r="U31" s="77">
        <f t="shared" si="2"/>
        <v>-8.1314622412245532E-2</v>
      </c>
      <c r="V31" s="74">
        <f t="shared" si="3"/>
        <v>0.22334216609624091</v>
      </c>
    </row>
    <row r="32" spans="1:22" ht="20.100000000000001" customHeight="1" thickBot="1" x14ac:dyDescent="0.3">
      <c r="A32" s="23"/>
      <c r="B32" t="s">
        <v>92</v>
      </c>
      <c r="C32" s="9">
        <v>58930</v>
      </c>
      <c r="D32" s="10">
        <v>67134</v>
      </c>
      <c r="E32" s="10">
        <v>67716</v>
      </c>
      <c r="F32" s="10">
        <v>106640</v>
      </c>
      <c r="G32" s="10">
        <v>113743</v>
      </c>
      <c r="H32" s="10">
        <v>108472</v>
      </c>
      <c r="I32" s="10">
        <v>106435</v>
      </c>
      <c r="J32" s="11">
        <v>89012</v>
      </c>
      <c r="L32" s="48">
        <f>C32/C30</f>
        <v>1.9746753664525676E-2</v>
      </c>
      <c r="M32" s="35">
        <f>D32/D30</f>
        <v>1.7497535035338328E-2</v>
      </c>
      <c r="N32" s="17">
        <f>E32/E30</f>
        <v>1.5176535134902535E-2</v>
      </c>
      <c r="O32" s="17">
        <f>F32/F30</f>
        <v>2.413506766034464E-2</v>
      </c>
      <c r="P32" s="17">
        <f>G32/G30</f>
        <v>2.6273603232394908E-2</v>
      </c>
      <c r="Q32" s="17">
        <f t="shared" ref="Q32:R32" si="26">H32/H30</f>
        <v>2.4099008730758584E-2</v>
      </c>
      <c r="R32" s="17">
        <f t="shared" si="26"/>
        <v>2.5499484188570884E-2</v>
      </c>
      <c r="S32" s="49">
        <f>J32/J30</f>
        <v>2.3266062527608388E-2</v>
      </c>
      <c r="U32" s="75">
        <f t="shared" si="2"/>
        <v>-0.1636961525813877</v>
      </c>
      <c r="V32" s="74">
        <f t="shared" si="3"/>
        <v>-0.22334216609624957</v>
      </c>
    </row>
    <row r="33" spans="1:22" ht="20.100000000000001" customHeight="1" thickBot="1" x14ac:dyDescent="0.3">
      <c r="A33" s="5" t="s">
        <v>12</v>
      </c>
      <c r="B33" s="6"/>
      <c r="C33" s="12">
        <v>3400350</v>
      </c>
      <c r="D33" s="13">
        <v>3567078</v>
      </c>
      <c r="E33" s="13">
        <v>3607751</v>
      </c>
      <c r="F33" s="13">
        <v>6477360</v>
      </c>
      <c r="G33" s="13">
        <v>6887825</v>
      </c>
      <c r="H33" s="13">
        <v>6921481</v>
      </c>
      <c r="I33" s="13">
        <v>6181654</v>
      </c>
      <c r="J33" s="14">
        <v>5166607</v>
      </c>
      <c r="L33" s="103">
        <f>C33/C45</f>
        <v>4.0384446006660184E-2</v>
      </c>
      <c r="M33" s="173">
        <f>D33/D45</f>
        <v>4.2134954493118014E-2</v>
      </c>
      <c r="N33" s="20">
        <f>E33/E45</f>
        <v>4.1915400657908081E-2</v>
      </c>
      <c r="O33" s="20">
        <f>F33/F45</f>
        <v>7.1306535814868358E-2</v>
      </c>
      <c r="P33" s="20">
        <f>G33/G45</f>
        <v>7.2858141266914894E-2</v>
      </c>
      <c r="Q33" s="20">
        <f t="shared" ref="Q33:R33" si="27">H33/H45</f>
        <v>6.9469948110227553E-2</v>
      </c>
      <c r="R33" s="20">
        <f t="shared" si="27"/>
        <v>6.5542567450729491E-2</v>
      </c>
      <c r="S33" s="157">
        <f>J33/J45</f>
        <v>5.6141578990799058E-2</v>
      </c>
      <c r="U33" s="72">
        <f t="shared" si="2"/>
        <v>-0.16420314045399501</v>
      </c>
      <c r="V33" s="71">
        <f t="shared" si="3"/>
        <v>-0.94009884599304328</v>
      </c>
    </row>
    <row r="34" spans="1:22" ht="20.100000000000001" customHeight="1" x14ac:dyDescent="0.25">
      <c r="A34" s="23"/>
      <c r="B34" t="s">
        <v>91</v>
      </c>
      <c r="C34" s="9">
        <v>3034857</v>
      </c>
      <c r="D34" s="10">
        <v>3227613</v>
      </c>
      <c r="E34" s="10">
        <v>3272966</v>
      </c>
      <c r="F34" s="10">
        <v>6083618</v>
      </c>
      <c r="G34" s="10">
        <v>6480584</v>
      </c>
      <c r="H34" s="10">
        <v>6529149</v>
      </c>
      <c r="I34" s="10">
        <v>5859776</v>
      </c>
      <c r="J34" s="11">
        <v>4814534</v>
      </c>
      <c r="L34" s="48">
        <f>C34/C33</f>
        <v>0.89251312364903612</v>
      </c>
      <c r="M34" s="35">
        <f>D34/D33</f>
        <v>0.90483387243003943</v>
      </c>
      <c r="N34" s="17">
        <f>E34/E33</f>
        <v>0.90720396169247819</v>
      </c>
      <c r="O34" s="17">
        <f>F34/F33</f>
        <v>0.93921258043400402</v>
      </c>
      <c r="P34" s="17">
        <f>G34/G33</f>
        <v>0.94087524000682365</v>
      </c>
      <c r="Q34" s="17">
        <f t="shared" ref="Q34:R34" si="28">H34/H33</f>
        <v>0.94331675547473148</v>
      </c>
      <c r="R34" s="17">
        <f t="shared" si="28"/>
        <v>0.9479301170851685</v>
      </c>
      <c r="S34" s="49">
        <f>J34/J33</f>
        <v>0.93185605175698483</v>
      </c>
      <c r="U34" s="77">
        <f t="shared" si="2"/>
        <v>-0.17837576043862427</v>
      </c>
      <c r="V34" s="74">
        <f t="shared" si="3"/>
        <v>-1.6074065328183673</v>
      </c>
    </row>
    <row r="35" spans="1:22" ht="20.100000000000001" customHeight="1" thickBot="1" x14ac:dyDescent="0.3">
      <c r="A35" s="23"/>
      <c r="B35" t="s">
        <v>92</v>
      </c>
      <c r="C35" s="9">
        <v>365493</v>
      </c>
      <c r="D35" s="10">
        <v>339465</v>
      </c>
      <c r="E35" s="10">
        <v>334785</v>
      </c>
      <c r="F35" s="10">
        <v>393742</v>
      </c>
      <c r="G35" s="10">
        <v>407241</v>
      </c>
      <c r="H35" s="10">
        <v>392332</v>
      </c>
      <c r="I35" s="10">
        <v>321878</v>
      </c>
      <c r="J35" s="11">
        <v>352073</v>
      </c>
      <c r="L35" s="48">
        <f>C35/C33</f>
        <v>0.10748687635096388</v>
      </c>
      <c r="M35" s="35">
        <f>D35/D33</f>
        <v>9.5166127569960624E-2</v>
      </c>
      <c r="N35" s="17">
        <f>E35/E33</f>
        <v>9.2796038307521783E-2</v>
      </c>
      <c r="O35" s="17">
        <f>F35/F33</f>
        <v>6.0787419565996023E-2</v>
      </c>
      <c r="P35" s="17">
        <f>G35/G33</f>
        <v>5.9124759993176366E-2</v>
      </c>
      <c r="Q35" s="17">
        <f t="shared" ref="Q35:R35" si="29">H35/H33</f>
        <v>5.668324452526851E-2</v>
      </c>
      <c r="R35" s="17">
        <f t="shared" si="29"/>
        <v>5.2069882914831535E-2</v>
      </c>
      <c r="S35" s="49">
        <f>J35/J33</f>
        <v>6.8143948243015187E-2</v>
      </c>
      <c r="U35" s="75">
        <f t="shared" si="2"/>
        <v>9.3808834403096827E-2</v>
      </c>
      <c r="V35" s="74">
        <f t="shared" si="3"/>
        <v>1.6074065328183653</v>
      </c>
    </row>
    <row r="36" spans="1:22" ht="20.100000000000001" customHeight="1" thickBot="1" x14ac:dyDescent="0.3">
      <c r="A36" s="5" t="s">
        <v>11</v>
      </c>
      <c r="B36" s="6"/>
      <c r="C36" s="12">
        <v>12390972</v>
      </c>
      <c r="D36" s="13">
        <v>13197036</v>
      </c>
      <c r="E36" s="13">
        <v>15907244</v>
      </c>
      <c r="F36" s="13">
        <v>17610905</v>
      </c>
      <c r="G36" s="13">
        <v>19064159</v>
      </c>
      <c r="H36" s="13">
        <v>20499399</v>
      </c>
      <c r="I36" s="13">
        <v>18972836</v>
      </c>
      <c r="J36" s="14">
        <v>18790356</v>
      </c>
      <c r="L36" s="103">
        <f>C36/C45</f>
        <v>0.14716206852354555</v>
      </c>
      <c r="M36" s="173">
        <f>D36/D45</f>
        <v>0.15588571691004238</v>
      </c>
      <c r="N36" s="20">
        <f>E36/E45</f>
        <v>0.18481278381548627</v>
      </c>
      <c r="O36" s="20">
        <f>F36/F45</f>
        <v>0.19387105674452929</v>
      </c>
      <c r="P36" s="20">
        <f>G36/G45</f>
        <v>0.20165715440751281</v>
      </c>
      <c r="Q36" s="20">
        <f t="shared" ref="Q36:R36" si="30">H36/H45</f>
        <v>0.20574963433705162</v>
      </c>
      <c r="R36" s="20">
        <f t="shared" si="30"/>
        <v>0.20116434586303744</v>
      </c>
      <c r="S36" s="157">
        <f>J36/J45</f>
        <v>0.20418047194981834</v>
      </c>
      <c r="U36" s="72">
        <f t="shared" si="2"/>
        <v>-9.6179611735430597E-3</v>
      </c>
      <c r="V36" s="71">
        <f t="shared" si="3"/>
        <v>0.30161260867808959</v>
      </c>
    </row>
    <row r="37" spans="1:22" ht="20.100000000000001" customHeight="1" x14ac:dyDescent="0.25">
      <c r="A37" s="23"/>
      <c r="B37" t="s">
        <v>91</v>
      </c>
      <c r="C37" s="9">
        <v>10817653</v>
      </c>
      <c r="D37" s="10">
        <v>11445768</v>
      </c>
      <c r="E37" s="10">
        <v>13933215</v>
      </c>
      <c r="F37" s="10">
        <v>15305327</v>
      </c>
      <c r="G37" s="10">
        <v>16584484</v>
      </c>
      <c r="H37" s="10">
        <v>17817522</v>
      </c>
      <c r="I37" s="10">
        <v>16430600</v>
      </c>
      <c r="J37" s="11">
        <v>16217621</v>
      </c>
      <c r="L37" s="48">
        <f>C37/C36</f>
        <v>0.87302699094146929</v>
      </c>
      <c r="M37" s="35">
        <f>D37/D36</f>
        <v>0.86729838427355965</v>
      </c>
      <c r="N37" s="17">
        <f>E37/E36</f>
        <v>0.8759037706343098</v>
      </c>
      <c r="O37" s="17">
        <f>F37/F36</f>
        <v>0.86908236686303175</v>
      </c>
      <c r="P37" s="17">
        <f>G37/G36</f>
        <v>0.86993000845198576</v>
      </c>
      <c r="Q37" s="17">
        <f t="shared" ref="Q37:R37" si="31">H37/H36</f>
        <v>0.86917289623954341</v>
      </c>
      <c r="R37" s="17">
        <f t="shared" si="31"/>
        <v>0.86600653692468532</v>
      </c>
      <c r="S37" s="49">
        <f>J37/J36</f>
        <v>0.86308215767705521</v>
      </c>
      <c r="U37" s="77">
        <f t="shared" si="2"/>
        <v>-1.296233856341217E-2</v>
      </c>
      <c r="V37" s="74">
        <f t="shared" si="3"/>
        <v>-0.29243792476301156</v>
      </c>
    </row>
    <row r="38" spans="1:22" ht="20.100000000000001" customHeight="1" thickBot="1" x14ac:dyDescent="0.3">
      <c r="A38" s="23"/>
      <c r="B38" t="s">
        <v>92</v>
      </c>
      <c r="C38" s="9">
        <v>1573319</v>
      </c>
      <c r="D38" s="10">
        <v>1751268</v>
      </c>
      <c r="E38" s="10">
        <v>1974029</v>
      </c>
      <c r="F38" s="10">
        <v>2305578</v>
      </c>
      <c r="G38" s="10">
        <v>2479675</v>
      </c>
      <c r="H38" s="10">
        <v>2681877</v>
      </c>
      <c r="I38" s="10">
        <v>2542236</v>
      </c>
      <c r="J38" s="11">
        <v>2572735</v>
      </c>
      <c r="L38" s="48">
        <f>C38/C36</f>
        <v>0.12697300905853068</v>
      </c>
      <c r="M38" s="35">
        <f>D38/D36</f>
        <v>0.1327016157264404</v>
      </c>
      <c r="N38" s="17">
        <f>E38/E36</f>
        <v>0.12409622936569024</v>
      </c>
      <c r="O38" s="17">
        <f>F38/F36</f>
        <v>0.13091763313696825</v>
      </c>
      <c r="P38" s="17">
        <f>G38/G36</f>
        <v>0.13006999154801427</v>
      </c>
      <c r="Q38" s="17">
        <f t="shared" ref="Q38:R38" si="32">H38/H36</f>
        <v>0.13082710376045659</v>
      </c>
      <c r="R38" s="17">
        <f t="shared" si="32"/>
        <v>0.13399346307531462</v>
      </c>
      <c r="S38" s="49">
        <f>J38/J36</f>
        <v>0.13691784232294482</v>
      </c>
      <c r="U38" s="75">
        <f t="shared" si="2"/>
        <v>1.1996919247465617E-2</v>
      </c>
      <c r="V38" s="74">
        <f t="shared" si="3"/>
        <v>0.29243792476301989</v>
      </c>
    </row>
    <row r="39" spans="1:22" ht="20.100000000000001" customHeight="1" thickBot="1" x14ac:dyDescent="0.3">
      <c r="A39" s="5" t="s">
        <v>6</v>
      </c>
      <c r="B39" s="6"/>
      <c r="C39" s="12">
        <v>37960402</v>
      </c>
      <c r="D39" s="13">
        <v>34839265</v>
      </c>
      <c r="E39" s="13">
        <v>32218645</v>
      </c>
      <c r="F39" s="13">
        <v>32597080</v>
      </c>
      <c r="G39" s="13">
        <v>32595947</v>
      </c>
      <c r="H39" s="13">
        <v>34495759</v>
      </c>
      <c r="I39" s="13">
        <v>32673197</v>
      </c>
      <c r="J39" s="14">
        <v>32720728</v>
      </c>
      <c r="L39" s="103">
        <f>C39/C45</f>
        <v>0.45083882687373805</v>
      </c>
      <c r="M39" s="173">
        <f>D39/D45</f>
        <v>0.41152754308952011</v>
      </c>
      <c r="N39" s="20">
        <f>E39/E45</f>
        <v>0.37432112521898186</v>
      </c>
      <c r="O39" s="20">
        <f>F39/F45</f>
        <v>0.35884756327888662</v>
      </c>
      <c r="P39" s="20">
        <f>G39/G45</f>
        <v>0.34479390972547513</v>
      </c>
      <c r="Q39" s="20">
        <f t="shared" ref="Q39:R39" si="33">H39/H45</f>
        <v>0.3462291650808425</v>
      </c>
      <c r="R39" s="20">
        <f t="shared" si="33"/>
        <v>0.34642592713915604</v>
      </c>
      <c r="S39" s="157">
        <f>J39/J45</f>
        <v>0.35555120326520878</v>
      </c>
      <c r="U39" s="72">
        <f t="shared" si="2"/>
        <v>1.454739797883874E-3</v>
      </c>
      <c r="V39" s="98">
        <f t="shared" si="3"/>
        <v>0.91252761260527393</v>
      </c>
    </row>
    <row r="40" spans="1:22" ht="20.100000000000001" customHeight="1" x14ac:dyDescent="0.25">
      <c r="A40" s="23"/>
      <c r="B40" t="s">
        <v>91</v>
      </c>
      <c r="C40" s="9">
        <v>26995721</v>
      </c>
      <c r="D40" s="10">
        <v>25179495</v>
      </c>
      <c r="E40" s="10">
        <v>24074185</v>
      </c>
      <c r="F40" s="10">
        <v>24662414</v>
      </c>
      <c r="G40" s="10">
        <v>24902353</v>
      </c>
      <c r="H40" s="10">
        <v>26360503</v>
      </c>
      <c r="I40" s="10">
        <v>24663602</v>
      </c>
      <c r="J40" s="11">
        <v>24484825</v>
      </c>
      <c r="L40" s="48">
        <f>C40/C39</f>
        <v>0.711154771227133</v>
      </c>
      <c r="M40" s="35">
        <f>D40/D39</f>
        <v>0.7227332436548245</v>
      </c>
      <c r="N40" s="17">
        <f>E40/E39</f>
        <v>0.74721283281776751</v>
      </c>
      <c r="O40" s="17">
        <f>F40/F39</f>
        <v>0.75658353447609417</v>
      </c>
      <c r="P40" s="17">
        <f>G40/G39</f>
        <v>0.76397083968752311</v>
      </c>
      <c r="Q40" s="17">
        <f t="shared" ref="Q40:R40" si="34">H40/H39</f>
        <v>0.76416648782825736</v>
      </c>
      <c r="R40" s="17">
        <f t="shared" si="34"/>
        <v>0.75485732234895775</v>
      </c>
      <c r="S40" s="49">
        <f>J40/J39</f>
        <v>0.74829707334139994</v>
      </c>
      <c r="U40" s="77">
        <f t="shared" si="2"/>
        <v>-7.2486168078774544E-3</v>
      </c>
      <c r="V40" s="74">
        <f t="shared" si="3"/>
        <v>-0.65602490075578057</v>
      </c>
    </row>
    <row r="41" spans="1:22" ht="20.100000000000001" customHeight="1" thickBot="1" x14ac:dyDescent="0.3">
      <c r="A41" s="23"/>
      <c r="B41" t="s">
        <v>92</v>
      </c>
      <c r="C41" s="9">
        <v>10964681</v>
      </c>
      <c r="D41" s="10">
        <v>9659770</v>
      </c>
      <c r="E41" s="10">
        <v>8144460</v>
      </c>
      <c r="F41" s="10">
        <v>7934666</v>
      </c>
      <c r="G41" s="10">
        <v>7693594</v>
      </c>
      <c r="H41" s="10">
        <v>8135256</v>
      </c>
      <c r="I41" s="10">
        <v>8009595</v>
      </c>
      <c r="J41" s="11">
        <v>8235903</v>
      </c>
      <c r="L41" s="48">
        <f>C41/C39</f>
        <v>0.28884522877286706</v>
      </c>
      <c r="M41" s="35">
        <f>D41/D39</f>
        <v>0.2772667563451755</v>
      </c>
      <c r="N41" s="17">
        <f>E41/E39</f>
        <v>0.25278716718223254</v>
      </c>
      <c r="O41" s="17">
        <f>F41/F39</f>
        <v>0.24341646552390583</v>
      </c>
      <c r="P41" s="17">
        <f>G41/G39</f>
        <v>0.23602916031247689</v>
      </c>
      <c r="Q41" s="17">
        <f t="shared" ref="Q41:R41" si="35">H41/H39</f>
        <v>0.23583351217174262</v>
      </c>
      <c r="R41" s="17">
        <f t="shared" si="35"/>
        <v>0.24514267765104222</v>
      </c>
      <c r="S41" s="49">
        <f>J41/J39</f>
        <v>0.2517029266586</v>
      </c>
      <c r="U41" s="75">
        <f t="shared" si="2"/>
        <v>2.8254612124583078E-2</v>
      </c>
      <c r="V41" s="74">
        <f t="shared" si="3"/>
        <v>0.6560249007557778</v>
      </c>
    </row>
    <row r="42" spans="1:22" ht="20.100000000000001" customHeight="1" thickBot="1" x14ac:dyDescent="0.3">
      <c r="A42" s="5" t="s">
        <v>7</v>
      </c>
      <c r="B42" s="6"/>
      <c r="C42" s="12">
        <v>92214</v>
      </c>
      <c r="D42" s="13">
        <v>102073</v>
      </c>
      <c r="E42" s="13">
        <v>98187</v>
      </c>
      <c r="F42" s="13">
        <v>103230</v>
      </c>
      <c r="G42" s="13">
        <v>95779</v>
      </c>
      <c r="H42" s="13">
        <v>114500</v>
      </c>
      <c r="I42" s="13">
        <v>136220</v>
      </c>
      <c r="J42" s="14">
        <v>150215</v>
      </c>
      <c r="L42" s="103">
        <f>C42/C45</f>
        <v>1.095184702768292E-3</v>
      </c>
      <c r="M42" s="173">
        <f>D42/D45</f>
        <v>1.2057042795184279E-3</v>
      </c>
      <c r="N42" s="20">
        <f>E42/E45</f>
        <v>1.1407515220418539E-3</v>
      </c>
      <c r="O42" s="20">
        <f>F42/F45</f>
        <v>1.1364157144529345E-3</v>
      </c>
      <c r="P42" s="20">
        <f>G42/G45</f>
        <v>1.0131325799368947E-3</v>
      </c>
      <c r="Q42" s="20">
        <f t="shared" ref="Q42:R42" si="36">H42/H45</f>
        <v>1.1492206738154818E-3</v>
      </c>
      <c r="R42" s="20">
        <f t="shared" si="36"/>
        <v>1.4443073873332884E-3</v>
      </c>
      <c r="S42" s="157">
        <f>J42/J45</f>
        <v>1.632271873611227E-3</v>
      </c>
      <c r="U42" s="43">
        <f t="shared" si="2"/>
        <v>0.10273821758919395</v>
      </c>
      <c r="V42" s="98">
        <f t="shared" si="3"/>
        <v>1.8796448627793859E-2</v>
      </c>
    </row>
    <row r="43" spans="1:22" ht="20.100000000000001" customHeight="1" x14ac:dyDescent="0.25">
      <c r="A43" s="23"/>
      <c r="B43" t="s">
        <v>91</v>
      </c>
      <c r="C43" s="9">
        <v>72657</v>
      </c>
      <c r="D43" s="10">
        <v>85730</v>
      </c>
      <c r="E43" s="10">
        <v>80250</v>
      </c>
      <c r="F43" s="10">
        <v>91784</v>
      </c>
      <c r="G43" s="10">
        <v>87567</v>
      </c>
      <c r="H43" s="10">
        <v>106606</v>
      </c>
      <c r="I43" s="10">
        <v>130406</v>
      </c>
      <c r="J43" s="11">
        <v>143918</v>
      </c>
      <c r="L43" s="48">
        <f>C43/C42</f>
        <v>0.78791723599453445</v>
      </c>
      <c r="M43" s="35">
        <f>D43/D42</f>
        <v>0.83988909897818231</v>
      </c>
      <c r="N43" s="17">
        <f>E43/E42</f>
        <v>0.81731797488465885</v>
      </c>
      <c r="O43" s="17">
        <f>F43/F42</f>
        <v>0.88912137944396008</v>
      </c>
      <c r="P43" s="17">
        <f>G43/G42</f>
        <v>0.91426095490660797</v>
      </c>
      <c r="Q43" s="17">
        <f t="shared" ref="Q43:R43" si="37">H43/H42</f>
        <v>0.93105676855895192</v>
      </c>
      <c r="R43" s="17">
        <f t="shared" si="37"/>
        <v>0.95731904272500368</v>
      </c>
      <c r="S43" s="49">
        <f>J43/J42</f>
        <v>0.95808008521119725</v>
      </c>
      <c r="U43" s="77">
        <f t="shared" si="2"/>
        <v>0.10361486434673252</v>
      </c>
      <c r="V43" s="74">
        <f t="shared" si="3"/>
        <v>7.6104248619357495E-2</v>
      </c>
    </row>
    <row r="44" spans="1:22" ht="20.100000000000001" customHeight="1" thickBot="1" x14ac:dyDescent="0.3">
      <c r="A44" s="23"/>
      <c r="B44" t="s">
        <v>92</v>
      </c>
      <c r="C44" s="9">
        <v>19557</v>
      </c>
      <c r="D44" s="10">
        <v>16343</v>
      </c>
      <c r="E44" s="10">
        <v>17937</v>
      </c>
      <c r="F44" s="10">
        <v>11446</v>
      </c>
      <c r="G44" s="10">
        <v>8212</v>
      </c>
      <c r="H44" s="10">
        <v>7894</v>
      </c>
      <c r="I44" s="10">
        <v>5814</v>
      </c>
      <c r="J44" s="11">
        <v>6297</v>
      </c>
      <c r="L44" s="48">
        <f>C44/C42</f>
        <v>0.21208276400546555</v>
      </c>
      <c r="M44" s="236">
        <f>D44/D42</f>
        <v>0.16011090102181771</v>
      </c>
      <c r="N44" s="238">
        <f>E44/E42</f>
        <v>0.18268202511534112</v>
      </c>
      <c r="O44" s="238">
        <f>F44/F42</f>
        <v>0.11087862055603991</v>
      </c>
      <c r="P44" s="238">
        <f>G44/G42</f>
        <v>8.5739045093392086E-2</v>
      </c>
      <c r="Q44" s="238">
        <f t="shared" ref="Q44:R44" si="38">H44/H42</f>
        <v>6.8943231441048039E-2</v>
      </c>
      <c r="R44" s="238">
        <f t="shared" si="38"/>
        <v>4.268095727499633E-2</v>
      </c>
      <c r="S44" s="49">
        <f>J44/J42</f>
        <v>4.1919914788802713E-2</v>
      </c>
      <c r="U44" s="75">
        <f t="shared" si="2"/>
        <v>8.3075335397316818E-2</v>
      </c>
      <c r="V44" s="74">
        <f t="shared" si="3"/>
        <v>-7.6104248619361659E-2</v>
      </c>
    </row>
    <row r="45" spans="1:22" ht="20.100000000000001" customHeight="1" thickBot="1" x14ac:dyDescent="0.3">
      <c r="A45" s="45" t="s">
        <v>21</v>
      </c>
      <c r="B45" s="70"/>
      <c r="C45" s="54">
        <f t="shared" ref="C45:G46" si="39">C7+C10+C13+C16+C18+C21+C24+C27+C30+C33+C36+C39+C42</f>
        <v>84199496</v>
      </c>
      <c r="D45" s="55">
        <f t="shared" si="39"/>
        <v>84658404</v>
      </c>
      <c r="E45" s="55">
        <f t="shared" si="39"/>
        <v>86072206</v>
      </c>
      <c r="F45" s="55">
        <f t="shared" si="39"/>
        <v>90838237</v>
      </c>
      <c r="G45" s="55">
        <f t="shared" si="39"/>
        <v>94537479</v>
      </c>
      <c r="H45" s="55">
        <f t="shared" ref="H45:I45" si="40">H7+H10+H13+H16+H18+H21+H24+H27+H30+H33+H36+H39+H42</f>
        <v>99632736</v>
      </c>
      <c r="I45" s="55">
        <f t="shared" si="40"/>
        <v>94315103</v>
      </c>
      <c r="J45" s="243">
        <f t="shared" ref="J45:J46" si="41">J7+J10+J13+J16+J18+J21+J24+J27+J30+J33+J36+J39+J42</f>
        <v>92028174</v>
      </c>
      <c r="L45" s="59">
        <f>L7+L10+L13+L16+L18+L21+L24+L27+L30+L33+L36+L39+L42</f>
        <v>1</v>
      </c>
      <c r="M45" s="237">
        <f t="shared" ref="M45:S45" si="42">M7+M10+M13+M16+M18+M21+M24+M27+M30+M33+M36+M39+M42</f>
        <v>0.99999999999999989</v>
      </c>
      <c r="N45" s="237">
        <f t="shared" si="42"/>
        <v>1</v>
      </c>
      <c r="O45" s="237">
        <f t="shared" si="42"/>
        <v>1</v>
      </c>
      <c r="P45" s="237">
        <f t="shared" ref="P45" si="43">P7+P10+P13+P16+P18+P21+P24+P27+P30+P33+P36+P39+P42</f>
        <v>0.99999999999999989</v>
      </c>
      <c r="Q45" s="237">
        <f t="shared" ref="Q45:R45" si="44">Q7+Q10+Q13+Q16+Q18+Q21+Q24+Q27+Q30+Q33+Q36+Q39+Q42</f>
        <v>1</v>
      </c>
      <c r="R45" s="237">
        <f t="shared" si="44"/>
        <v>0.99999999999999989</v>
      </c>
      <c r="S45" s="60">
        <f t="shared" si="42"/>
        <v>1</v>
      </c>
      <c r="U45" s="63">
        <f t="shared" si="2"/>
        <v>-2.4247749588949714E-2</v>
      </c>
      <c r="V45" s="101">
        <f t="shared" si="3"/>
        <v>1.1102230246251565E-14</v>
      </c>
    </row>
    <row r="46" spans="1:22" ht="20.100000000000001" customHeight="1" x14ac:dyDescent="0.25">
      <c r="A46" s="23"/>
      <c r="B46" t="s">
        <v>91</v>
      </c>
      <c r="C46" s="207">
        <f t="shared" si="39"/>
        <v>47415131</v>
      </c>
      <c r="D46" s="208">
        <f t="shared" si="39"/>
        <v>47322300</v>
      </c>
      <c r="E46" s="208">
        <f t="shared" si="39"/>
        <v>49871335</v>
      </c>
      <c r="F46" s="208">
        <f t="shared" si="39"/>
        <v>54010017</v>
      </c>
      <c r="G46" s="208">
        <v>54960471</v>
      </c>
      <c r="H46" s="208">
        <v>54960471</v>
      </c>
      <c r="I46" s="208">
        <v>54960471</v>
      </c>
      <c r="J46" s="169">
        <f t="shared" si="41"/>
        <v>51934928</v>
      </c>
      <c r="L46" s="48">
        <f>C46/C45</f>
        <v>0.56312844200397594</v>
      </c>
      <c r="M46" s="50">
        <f>D46/D45</f>
        <v>0.5589793542528867</v>
      </c>
      <c r="N46" s="50">
        <f>E46/E45</f>
        <v>0.57941276653232288</v>
      </c>
      <c r="O46" s="50">
        <f>F46/F45</f>
        <v>0.5945735934967562</v>
      </c>
      <c r="P46" s="50">
        <f>G46/G45</f>
        <v>0.58136171581220186</v>
      </c>
      <c r="Q46" s="50">
        <f t="shared" ref="Q46:R46" si="45">H46/H45</f>
        <v>0.55163065079332962</v>
      </c>
      <c r="R46" s="50">
        <f t="shared" si="45"/>
        <v>0.58273244954204206</v>
      </c>
      <c r="S46" s="227">
        <f>J46/J45</f>
        <v>0.56433726480327639</v>
      </c>
      <c r="U46" s="77">
        <f t="shared" si="2"/>
        <v>-5.5049437258279682E-2</v>
      </c>
      <c r="V46" s="74">
        <f t="shared" si="3"/>
        <v>-1.8395184738765669</v>
      </c>
    </row>
    <row r="47" spans="1:22" ht="20.100000000000001" customHeight="1" thickBot="1" x14ac:dyDescent="0.3">
      <c r="A47" s="29"/>
      <c r="B47" s="24" t="s">
        <v>92</v>
      </c>
      <c r="C47" s="30">
        <f t="shared" ref="C47:F47" si="46">C9+C12+C15+C20+C23+C26+C29+C32+C35+C38+C41+C44</f>
        <v>36784365</v>
      </c>
      <c r="D47" s="31">
        <f t="shared" si="46"/>
        <v>37336104</v>
      </c>
      <c r="E47" s="31">
        <f t="shared" si="46"/>
        <v>36200871</v>
      </c>
      <c r="F47" s="31">
        <f t="shared" si="46"/>
        <v>36828220</v>
      </c>
      <c r="G47" s="31">
        <v>39577008</v>
      </c>
      <c r="H47" s="31">
        <v>39577008</v>
      </c>
      <c r="I47" s="31">
        <v>39577008</v>
      </c>
      <c r="J47" s="40">
        <f t="shared" ref="J47" si="47">J9+J12+J15+J20+J23+J26+J29+J32+J35+J38+J41+J44</f>
        <v>40093246</v>
      </c>
      <c r="L47" s="114">
        <f>C47/C45</f>
        <v>0.43687155799602412</v>
      </c>
      <c r="M47" s="51">
        <f>D47/D45</f>
        <v>0.4410206457471133</v>
      </c>
      <c r="N47" s="51">
        <f>E47/E45</f>
        <v>0.42058723346767712</v>
      </c>
      <c r="O47" s="51">
        <f>F47/F45</f>
        <v>0.4054264065032438</v>
      </c>
      <c r="P47" s="51">
        <f>G47/G45</f>
        <v>0.41863828418779814</v>
      </c>
      <c r="Q47" s="51">
        <f t="shared" ref="Q47:R47" si="48">H47/H45</f>
        <v>0.39722895896384897</v>
      </c>
      <c r="R47" s="51">
        <f t="shared" si="48"/>
        <v>0.41962534886909891</v>
      </c>
      <c r="S47" s="64">
        <f>J47/J45</f>
        <v>0.43566273519672355</v>
      </c>
      <c r="U47" s="75">
        <f t="shared" si="2"/>
        <v>1.3043886490863583E-2</v>
      </c>
      <c r="V47" s="76">
        <f t="shared" si="3"/>
        <v>1.6037386327624636</v>
      </c>
    </row>
    <row r="50" spans="1:22" x14ac:dyDescent="0.25">
      <c r="A50" s="1" t="s">
        <v>23</v>
      </c>
      <c r="L50" s="1" t="s">
        <v>25</v>
      </c>
    </row>
    <row r="51" spans="1:22" ht="15.75" thickBot="1" x14ac:dyDescent="0.3"/>
    <row r="52" spans="1:22" ht="24" customHeight="1" x14ac:dyDescent="0.25">
      <c r="A52" s="355" t="s">
        <v>83</v>
      </c>
      <c r="B52" s="366"/>
      <c r="C52" s="357">
        <v>2016</v>
      </c>
      <c r="D52" s="348">
        <v>2017</v>
      </c>
      <c r="E52" s="353">
        <v>2018</v>
      </c>
      <c r="F52" s="348">
        <v>2019</v>
      </c>
      <c r="G52" s="348">
        <v>2020</v>
      </c>
      <c r="H52" s="348">
        <v>2021</v>
      </c>
      <c r="I52" s="348">
        <v>2022</v>
      </c>
      <c r="J52" s="342">
        <v>2023</v>
      </c>
      <c r="L52" s="373">
        <v>2016</v>
      </c>
      <c r="M52" s="348">
        <v>2017</v>
      </c>
      <c r="N52" s="348">
        <v>2018</v>
      </c>
      <c r="O52" s="346">
        <v>2019</v>
      </c>
      <c r="P52" s="376">
        <v>2020</v>
      </c>
      <c r="Q52" s="376">
        <v>2021</v>
      </c>
      <c r="R52" s="346">
        <v>2022</v>
      </c>
      <c r="S52" s="342">
        <v>2023</v>
      </c>
      <c r="U52" s="371" t="s">
        <v>88</v>
      </c>
      <c r="V52" s="372"/>
    </row>
    <row r="53" spans="1:22" ht="21.75" customHeight="1" thickBot="1" x14ac:dyDescent="0.3">
      <c r="A53" s="367"/>
      <c r="B53" s="368"/>
      <c r="C53" s="369">
        <v>2016</v>
      </c>
      <c r="D53" s="350">
        <v>2017</v>
      </c>
      <c r="E53" s="363"/>
      <c r="F53" s="350"/>
      <c r="G53" s="350"/>
      <c r="H53" s="350"/>
      <c r="I53" s="350">
        <v>2018</v>
      </c>
      <c r="J53" s="370"/>
      <c r="L53" s="374"/>
      <c r="M53" s="350"/>
      <c r="N53" s="350"/>
      <c r="O53" s="375"/>
      <c r="P53" s="377"/>
      <c r="Q53" s="377"/>
      <c r="R53" s="375"/>
      <c r="S53" s="370"/>
      <c r="U53" s="99" t="s">
        <v>0</v>
      </c>
      <c r="V53" s="100" t="s">
        <v>38</v>
      </c>
    </row>
    <row r="54" spans="1:22" ht="20.100000000000001" customHeight="1" thickBot="1" x14ac:dyDescent="0.3">
      <c r="A54" s="5" t="s">
        <v>10</v>
      </c>
      <c r="B54" s="6"/>
      <c r="C54" s="12">
        <v>43263427</v>
      </c>
      <c r="D54" s="13">
        <v>45322865</v>
      </c>
      <c r="E54" s="13">
        <v>48266368</v>
      </c>
      <c r="F54" s="13">
        <v>50700344</v>
      </c>
      <c r="G54" s="13">
        <v>53931412</v>
      </c>
      <c r="H54" s="13">
        <v>55856122</v>
      </c>
      <c r="I54" s="13">
        <v>56009895</v>
      </c>
      <c r="J54" s="14">
        <v>55872224</v>
      </c>
      <c r="L54" s="103">
        <f>C54/C92</f>
        <v>0.15995255176002657</v>
      </c>
      <c r="M54" s="173">
        <f>D54/D92</f>
        <v>0.1566763403581925</v>
      </c>
      <c r="N54" s="20">
        <f>E54/E92</f>
        <v>0.15598980563684609</v>
      </c>
      <c r="O54" s="20">
        <f>F54/F92</f>
        <v>0.15258973097881612</v>
      </c>
      <c r="P54" s="20">
        <f>G54/G92</f>
        <v>0.15299297949399679</v>
      </c>
      <c r="Q54" s="20">
        <f t="shared" ref="Q54:R54" si="49">H54/H92</f>
        <v>0.14264321753424949</v>
      </c>
      <c r="R54" s="20">
        <f t="shared" si="49"/>
        <v>0.14298131222321731</v>
      </c>
      <c r="S54" s="157">
        <f>J54/J92</f>
        <v>0.13973598138625751</v>
      </c>
      <c r="U54" s="72">
        <f>(J54-I54)/I54</f>
        <v>-2.4579763986345626E-3</v>
      </c>
      <c r="V54" s="71">
        <f>(S54-R54)*100</f>
        <v>-0.32453308369597977</v>
      </c>
    </row>
    <row r="55" spans="1:22" ht="20.100000000000001" customHeight="1" x14ac:dyDescent="0.25">
      <c r="A55" s="23"/>
      <c r="B55" t="s">
        <v>91</v>
      </c>
      <c r="C55" s="9">
        <v>1291916</v>
      </c>
      <c r="D55" s="10">
        <v>1193387</v>
      </c>
      <c r="E55" s="10">
        <v>1430439</v>
      </c>
      <c r="F55" s="10">
        <v>1484147</v>
      </c>
      <c r="G55" s="10">
        <v>1476642</v>
      </c>
      <c r="H55" s="10">
        <v>1901660</v>
      </c>
      <c r="I55" s="10">
        <v>2479822</v>
      </c>
      <c r="J55" s="11">
        <v>2826071</v>
      </c>
      <c r="L55" s="48">
        <f>C55/C54</f>
        <v>2.9861619607711613E-2</v>
      </c>
      <c r="M55" s="35">
        <f>D55/D54</f>
        <v>2.6330793518900449E-2</v>
      </c>
      <c r="N55" s="17">
        <f>E55/E54</f>
        <v>2.9636350512224165E-2</v>
      </c>
      <c r="O55" s="17">
        <f>F55/F54</f>
        <v>2.9272917753773033E-2</v>
      </c>
      <c r="P55" s="17">
        <f>G55/G54</f>
        <v>2.7379998877092259E-2</v>
      </c>
      <c r="Q55" s="17">
        <f t="shared" ref="Q55:R55" si="50">H55/H54</f>
        <v>3.4045686164893438E-2</v>
      </c>
      <c r="R55" s="17">
        <f t="shared" si="50"/>
        <v>4.4274712530705515E-2</v>
      </c>
      <c r="S55" s="49">
        <f>J55/J54</f>
        <v>5.0580964881584096E-2</v>
      </c>
      <c r="U55" s="77">
        <f t="shared" ref="U55:U94" si="51">(J55-I55)/I55</f>
        <v>0.13962655384136441</v>
      </c>
      <c r="V55" s="74">
        <f t="shared" ref="V55:V94" si="52">(S55-R55)*100</f>
        <v>0.63062523508785817</v>
      </c>
    </row>
    <row r="56" spans="1:22" ht="20.100000000000001" customHeight="1" thickBot="1" x14ac:dyDescent="0.3">
      <c r="A56" s="23"/>
      <c r="B56" t="s">
        <v>92</v>
      </c>
      <c r="C56" s="9">
        <v>41971511</v>
      </c>
      <c r="D56" s="10">
        <v>44129478</v>
      </c>
      <c r="E56" s="10">
        <v>46835929</v>
      </c>
      <c r="F56" s="10">
        <v>49216197</v>
      </c>
      <c r="G56" s="10">
        <v>52454770</v>
      </c>
      <c r="H56" s="10">
        <v>53954462</v>
      </c>
      <c r="I56" s="10">
        <v>53530073</v>
      </c>
      <c r="J56" s="11">
        <v>53046153</v>
      </c>
      <c r="L56" s="48">
        <f>C56/C54</f>
        <v>0.97013838039228839</v>
      </c>
      <c r="M56" s="35">
        <f>D56/D54</f>
        <v>0.97366920648109956</v>
      </c>
      <c r="N56" s="17">
        <f>E56/E54</f>
        <v>0.97036364948777587</v>
      </c>
      <c r="O56" s="17">
        <f>F56/F54</f>
        <v>0.97072708224622695</v>
      </c>
      <c r="P56" s="17">
        <f>G56/G54</f>
        <v>0.9726200011229077</v>
      </c>
      <c r="Q56" s="17">
        <f t="shared" ref="Q56:R56" si="53">H56/H54</f>
        <v>0.96595431383510655</v>
      </c>
      <c r="R56" s="17">
        <f t="shared" si="53"/>
        <v>0.95572528746929453</v>
      </c>
      <c r="S56" s="49">
        <f>J56/J54</f>
        <v>0.94941903511841585</v>
      </c>
      <c r="U56" s="75">
        <f t="shared" si="51"/>
        <v>-9.0401520655501444E-3</v>
      </c>
      <c r="V56" s="74">
        <f t="shared" si="52"/>
        <v>-0.63062523508786716</v>
      </c>
    </row>
    <row r="57" spans="1:22" ht="20.100000000000001" customHeight="1" thickBot="1" x14ac:dyDescent="0.3">
      <c r="A57" s="5" t="s">
        <v>18</v>
      </c>
      <c r="B57" s="6"/>
      <c r="C57" s="12">
        <v>534724</v>
      </c>
      <c r="D57" s="13">
        <v>727328</v>
      </c>
      <c r="E57" s="13">
        <v>627880</v>
      </c>
      <c r="F57" s="13">
        <v>660848</v>
      </c>
      <c r="G57" s="13">
        <v>732632</v>
      </c>
      <c r="H57" s="13">
        <v>965487</v>
      </c>
      <c r="I57" s="13">
        <v>1024898</v>
      </c>
      <c r="J57" s="14">
        <v>1156637</v>
      </c>
      <c r="L57" s="103">
        <f>C57/C92</f>
        <v>1.976969329945324E-3</v>
      </c>
      <c r="M57" s="173">
        <f>D57/D92</f>
        <v>2.5142958036753287E-3</v>
      </c>
      <c r="N57" s="20">
        <f>E57/E92</f>
        <v>2.0292158540552072E-3</v>
      </c>
      <c r="O57" s="20">
        <f>F57/F92</f>
        <v>1.9889138925347069E-3</v>
      </c>
      <c r="P57" s="20">
        <f>G57/G92</f>
        <v>2.0783352112614048E-3</v>
      </c>
      <c r="Q57" s="20">
        <f t="shared" ref="Q57:R57" si="54">H57/H92</f>
        <v>2.4656235921192296E-3</v>
      </c>
      <c r="R57" s="20">
        <f t="shared" si="54"/>
        <v>2.6163459319991757E-3</v>
      </c>
      <c r="S57" s="157">
        <f>J57/J92</f>
        <v>2.8927398039973623E-3</v>
      </c>
      <c r="U57" s="72">
        <f t="shared" si="51"/>
        <v>0.12853864482124075</v>
      </c>
      <c r="V57" s="71">
        <f t="shared" si="52"/>
        <v>2.7639387199818656E-2</v>
      </c>
    </row>
    <row r="58" spans="1:22" ht="20.100000000000001" customHeight="1" x14ac:dyDescent="0.25">
      <c r="A58" s="23"/>
      <c r="B58" t="s">
        <v>91</v>
      </c>
      <c r="C58" s="9">
        <v>472187</v>
      </c>
      <c r="D58" s="10">
        <v>628374</v>
      </c>
      <c r="E58" s="10">
        <v>453490</v>
      </c>
      <c r="F58" s="10">
        <v>401720</v>
      </c>
      <c r="G58" s="10">
        <v>486117</v>
      </c>
      <c r="H58" s="10">
        <v>594835</v>
      </c>
      <c r="I58" s="10">
        <v>622594</v>
      </c>
      <c r="J58" s="11">
        <v>688351</v>
      </c>
      <c r="L58" s="48">
        <f>C58/C57</f>
        <v>0.88304807713886047</v>
      </c>
      <c r="M58" s="35">
        <f>D58/D57</f>
        <v>0.86394858990716705</v>
      </c>
      <c r="N58" s="17">
        <f>E58/E57</f>
        <v>0.72225584506593621</v>
      </c>
      <c r="O58" s="17">
        <f>F58/F57</f>
        <v>0.60788562574147154</v>
      </c>
      <c r="P58" s="17">
        <f>G58/G57</f>
        <v>0.66352138590724952</v>
      </c>
      <c r="Q58" s="17">
        <f t="shared" ref="Q58:R58" si="55">H58/H57</f>
        <v>0.61609840422501805</v>
      </c>
      <c r="R58" s="17">
        <f t="shared" si="55"/>
        <v>0.60746923108445916</v>
      </c>
      <c r="S58" s="49">
        <f>J58/J57</f>
        <v>0.59513140250571273</v>
      </c>
      <c r="U58" s="77">
        <f t="shared" si="51"/>
        <v>0.1056177862298705</v>
      </c>
      <c r="V58" s="74">
        <f t="shared" si="52"/>
        <v>-1.2337828578746435</v>
      </c>
    </row>
    <row r="59" spans="1:22" ht="20.100000000000001" customHeight="1" thickBot="1" x14ac:dyDescent="0.3">
      <c r="A59" s="23"/>
      <c r="B59" t="s">
        <v>92</v>
      </c>
      <c r="C59" s="9">
        <v>62537</v>
      </c>
      <c r="D59" s="10">
        <v>98954</v>
      </c>
      <c r="E59" s="10">
        <v>174390</v>
      </c>
      <c r="F59" s="10">
        <v>259128</v>
      </c>
      <c r="G59" s="10">
        <v>246515</v>
      </c>
      <c r="H59" s="10">
        <v>370652</v>
      </c>
      <c r="I59" s="10">
        <v>402304</v>
      </c>
      <c r="J59" s="11">
        <v>468286</v>
      </c>
      <c r="L59" s="48">
        <f>C59/C57</f>
        <v>0.11695192286113958</v>
      </c>
      <c r="M59" s="35">
        <f>D59/D57</f>
        <v>0.13605141009283295</v>
      </c>
      <c r="N59" s="17">
        <f>E59/E57</f>
        <v>0.27774415493406385</v>
      </c>
      <c r="O59" s="17">
        <f>F59/F57</f>
        <v>0.39211437425852841</v>
      </c>
      <c r="P59" s="17">
        <f>G59/G57</f>
        <v>0.33647861409275054</v>
      </c>
      <c r="Q59" s="17">
        <f t="shared" ref="Q59:R59" si="56">H59/H57</f>
        <v>0.38390159577498195</v>
      </c>
      <c r="R59" s="17">
        <f t="shared" si="56"/>
        <v>0.39253076891554084</v>
      </c>
      <c r="S59" s="49">
        <f>J59/J57</f>
        <v>0.40486859749428733</v>
      </c>
      <c r="U59" s="75">
        <f t="shared" si="51"/>
        <v>0.16401030066815145</v>
      </c>
      <c r="V59" s="74">
        <f t="shared" si="52"/>
        <v>1.233782857874649</v>
      </c>
    </row>
    <row r="60" spans="1:22" ht="20.100000000000001" customHeight="1" thickBot="1" x14ac:dyDescent="0.3">
      <c r="A60" s="5" t="s">
        <v>15</v>
      </c>
      <c r="B60" s="6"/>
      <c r="C60" s="12">
        <v>38185533</v>
      </c>
      <c r="D60" s="13">
        <v>43987043</v>
      </c>
      <c r="E60" s="13">
        <v>47167068</v>
      </c>
      <c r="F60" s="13">
        <v>49268564</v>
      </c>
      <c r="G60" s="13">
        <v>57661665</v>
      </c>
      <c r="H60" s="13">
        <v>68969615</v>
      </c>
      <c r="I60" s="13">
        <v>71308684</v>
      </c>
      <c r="J60" s="14">
        <v>75712325</v>
      </c>
      <c r="L60" s="103">
        <f>C60/C92</f>
        <v>0.14117867832492101</v>
      </c>
      <c r="M60" s="173">
        <f>D60/D92</f>
        <v>0.15205854529316382</v>
      </c>
      <c r="N60" s="20">
        <f>E60/E92</f>
        <v>0.15243702964722564</v>
      </c>
      <c r="O60" s="20">
        <f>F60/F92</f>
        <v>0.14828059009762506</v>
      </c>
      <c r="P60" s="20">
        <f>G60/G92</f>
        <v>0.16357498540803478</v>
      </c>
      <c r="Q60" s="20">
        <f t="shared" ref="Q60:R60" si="57">H60/H92</f>
        <v>0.17613195194071005</v>
      </c>
      <c r="R60" s="20">
        <f t="shared" si="57"/>
        <v>0.18203585654339718</v>
      </c>
      <c r="S60" s="157">
        <f>J60/J92</f>
        <v>0.18935591389578979</v>
      </c>
      <c r="U60" s="72">
        <f t="shared" si="51"/>
        <v>6.1754624443777426E-2</v>
      </c>
      <c r="V60" s="71">
        <f t="shared" si="52"/>
        <v>0.7320057352392606</v>
      </c>
    </row>
    <row r="61" spans="1:22" ht="20.100000000000001" customHeight="1" x14ac:dyDescent="0.25">
      <c r="A61" s="23"/>
      <c r="B61" t="s">
        <v>91</v>
      </c>
      <c r="C61" s="9">
        <v>1998845</v>
      </c>
      <c r="D61" s="10">
        <v>1905303</v>
      </c>
      <c r="E61" s="10">
        <v>2020518</v>
      </c>
      <c r="F61" s="10">
        <v>1342451</v>
      </c>
      <c r="G61" s="10">
        <v>1206106</v>
      </c>
      <c r="H61" s="10">
        <v>1532827</v>
      </c>
      <c r="I61" s="10">
        <v>1543152</v>
      </c>
      <c r="J61" s="11">
        <v>1731664</v>
      </c>
      <c r="L61" s="48">
        <f>C61/C60</f>
        <v>5.2345609527042612E-2</v>
      </c>
      <c r="M61" s="35">
        <f>D61/D60</f>
        <v>4.3315096220493843E-2</v>
      </c>
      <c r="N61" s="17">
        <f>E61/E60</f>
        <v>4.2837472958887332E-2</v>
      </c>
      <c r="O61" s="17">
        <f>F61/F60</f>
        <v>2.724761777103956E-2</v>
      </c>
      <c r="P61" s="17">
        <f>G61/G60</f>
        <v>2.0916947160648239E-2</v>
      </c>
      <c r="Q61" s="17">
        <f t="shared" ref="Q61:R61" si="58">H61/H60</f>
        <v>2.2224670965612901E-2</v>
      </c>
      <c r="R61" s="17">
        <f t="shared" si="58"/>
        <v>2.1640449850399708E-2</v>
      </c>
      <c r="S61" s="49">
        <f>J61/J60</f>
        <v>2.2871626251076031E-2</v>
      </c>
      <c r="U61" s="77">
        <f t="shared" si="51"/>
        <v>0.12216035750204776</v>
      </c>
      <c r="V61" s="74">
        <f t="shared" si="52"/>
        <v>0.12311764006763225</v>
      </c>
    </row>
    <row r="62" spans="1:22" ht="20.100000000000001" customHeight="1" thickBot="1" x14ac:dyDescent="0.3">
      <c r="A62" s="23"/>
      <c r="B62" t="s">
        <v>92</v>
      </c>
      <c r="C62" s="9">
        <v>36186688</v>
      </c>
      <c r="D62" s="10">
        <v>42081740</v>
      </c>
      <c r="E62" s="10">
        <v>45146550</v>
      </c>
      <c r="F62" s="10">
        <v>47926113</v>
      </c>
      <c r="G62" s="10">
        <v>56455559</v>
      </c>
      <c r="H62" s="10">
        <v>67436788</v>
      </c>
      <c r="I62" s="10">
        <v>69765532</v>
      </c>
      <c r="J62" s="11">
        <v>73980661</v>
      </c>
      <c r="L62" s="48">
        <f>C62/C60</f>
        <v>0.94765439047295741</v>
      </c>
      <c r="M62" s="35">
        <f>D62/D60</f>
        <v>0.95668490377950621</v>
      </c>
      <c r="N62" s="17">
        <f>E62/E60</f>
        <v>0.95716252704111271</v>
      </c>
      <c r="O62" s="17">
        <f>F62/F60</f>
        <v>0.97275238222896043</v>
      </c>
      <c r="P62" s="17">
        <f>G62/G60</f>
        <v>0.97908305283935171</v>
      </c>
      <c r="Q62" s="17">
        <f t="shared" ref="Q62:R62" si="59">H62/H60</f>
        <v>0.97777532903438713</v>
      </c>
      <c r="R62" s="17">
        <f t="shared" si="59"/>
        <v>0.9783595501496003</v>
      </c>
      <c r="S62" s="49">
        <f>J62/J60</f>
        <v>0.97712837374892392</v>
      </c>
      <c r="U62" s="75">
        <f t="shared" si="51"/>
        <v>6.0418502936378383E-2</v>
      </c>
      <c r="V62" s="74">
        <f t="shared" si="52"/>
        <v>-0.12311764006763815</v>
      </c>
    </row>
    <row r="63" spans="1:22" ht="20.100000000000001" customHeight="1" thickBot="1" x14ac:dyDescent="0.3">
      <c r="A63" s="5" t="s">
        <v>8</v>
      </c>
      <c r="B63" s="6"/>
      <c r="C63" s="12">
        <v>126076</v>
      </c>
      <c r="D63" s="13">
        <v>91732</v>
      </c>
      <c r="E63" s="13">
        <v>249211</v>
      </c>
      <c r="F63" s="13">
        <v>342501</v>
      </c>
      <c r="G63" s="13">
        <v>108524</v>
      </c>
      <c r="H63" s="13"/>
      <c r="I63" s="13"/>
      <c r="J63" s="14"/>
      <c r="L63" s="103">
        <f>C63/C92</f>
        <v>4.6612530060776526E-4</v>
      </c>
      <c r="M63" s="173">
        <f>D63/D92</f>
        <v>3.1710780096840115E-4</v>
      </c>
      <c r="N63" s="20">
        <f>E63/E92</f>
        <v>8.0541331497253009E-4</v>
      </c>
      <c r="O63" s="20">
        <f>F63/F92</f>
        <v>1.0308043560804145E-3</v>
      </c>
      <c r="P63" s="20">
        <f>G63/G92</f>
        <v>3.0786158735481478E-4</v>
      </c>
      <c r="Q63" s="20">
        <f t="shared" ref="Q63:R63" si="60">H63/H92</f>
        <v>0</v>
      </c>
      <c r="R63" s="20">
        <f t="shared" si="60"/>
        <v>0</v>
      </c>
      <c r="S63" s="157">
        <f>J63/J92</f>
        <v>0</v>
      </c>
      <c r="U63" s="72"/>
      <c r="V63" s="71">
        <f t="shared" si="52"/>
        <v>0</v>
      </c>
    </row>
    <row r="64" spans="1:22" ht="20.100000000000001" customHeight="1" thickBot="1" x14ac:dyDescent="0.3">
      <c r="A64" s="23"/>
      <c r="B64" t="s">
        <v>91</v>
      </c>
      <c r="C64" s="9">
        <v>126076</v>
      </c>
      <c r="D64" s="10">
        <v>91732</v>
      </c>
      <c r="E64" s="10">
        <v>249211</v>
      </c>
      <c r="F64" s="10">
        <v>342501</v>
      </c>
      <c r="G64" s="10">
        <v>108524</v>
      </c>
      <c r="H64" s="10"/>
      <c r="I64" s="10"/>
      <c r="J64" s="11"/>
      <c r="L64" s="48">
        <f>C64/C63</f>
        <v>1</v>
      </c>
      <c r="M64" s="35">
        <f>D64/D63</f>
        <v>1</v>
      </c>
      <c r="N64" s="17">
        <f>E64/E63</f>
        <v>1</v>
      </c>
      <c r="O64" s="17">
        <f>F64/F63</f>
        <v>1</v>
      </c>
      <c r="P64" s="17">
        <f>G64/G63</f>
        <v>1</v>
      </c>
      <c r="Q64" s="17"/>
      <c r="R64" s="17"/>
      <c r="S64" s="49"/>
      <c r="U64" s="121"/>
      <c r="V64" s="74">
        <f t="shared" si="52"/>
        <v>0</v>
      </c>
    </row>
    <row r="65" spans="1:22" ht="20.100000000000001" customHeight="1" thickBot="1" x14ac:dyDescent="0.3">
      <c r="A65" s="5" t="s">
        <v>16</v>
      </c>
      <c r="B65" s="6"/>
      <c r="C65" s="12">
        <v>41727</v>
      </c>
      <c r="D65" s="13">
        <v>51471</v>
      </c>
      <c r="E65" s="13">
        <v>46466</v>
      </c>
      <c r="F65" s="13">
        <v>41389</v>
      </c>
      <c r="G65" s="13">
        <v>39464</v>
      </c>
      <c r="H65" s="13">
        <v>45091</v>
      </c>
      <c r="I65" s="13">
        <v>41138</v>
      </c>
      <c r="J65" s="14">
        <v>45194</v>
      </c>
      <c r="L65" s="103">
        <f>C65/C92</f>
        <v>1.5427210903312463E-4</v>
      </c>
      <c r="M65" s="173">
        <f>D65/D92</f>
        <v>1.7792979138844215E-4</v>
      </c>
      <c r="N65" s="20">
        <f>E65/E92</f>
        <v>1.5017128093669055E-4</v>
      </c>
      <c r="O65" s="20">
        <f>F65/F92</f>
        <v>1.2456594723464243E-4</v>
      </c>
      <c r="P65" s="20">
        <f>G65/G92</f>
        <v>1.1195173126101517E-4</v>
      </c>
      <c r="Q65" s="20">
        <f t="shared" ref="Q65:R65" si="61">H65/H92</f>
        <v>1.1515166272797892E-4</v>
      </c>
      <c r="R65" s="20">
        <f t="shared" si="61"/>
        <v>1.0501653720719729E-4</v>
      </c>
      <c r="S65" s="157">
        <f>J65/J92</f>
        <v>1.1302982932575804E-4</v>
      </c>
      <c r="U65" s="72">
        <f t="shared" si="51"/>
        <v>9.8594973017647913E-2</v>
      </c>
      <c r="V65" s="71">
        <f t="shared" si="52"/>
        <v>8.0132921185607515E-4</v>
      </c>
    </row>
    <row r="66" spans="1:22" ht="20.100000000000001" customHeight="1" x14ac:dyDescent="0.25">
      <c r="A66" s="23"/>
      <c r="B66" t="s">
        <v>91</v>
      </c>
      <c r="C66" s="9">
        <v>23312</v>
      </c>
      <c r="D66" s="10">
        <v>30071</v>
      </c>
      <c r="E66" s="10">
        <v>32328</v>
      </c>
      <c r="F66" s="10">
        <v>22422</v>
      </c>
      <c r="G66" s="10">
        <v>16296</v>
      </c>
      <c r="H66" s="10">
        <v>18680</v>
      </c>
      <c r="I66" s="10">
        <v>16794</v>
      </c>
      <c r="J66" s="11">
        <v>10887</v>
      </c>
      <c r="L66" s="48">
        <f>C66/C65</f>
        <v>0.55867903276056274</v>
      </c>
      <c r="M66" s="35">
        <f>D66/D65</f>
        <v>0.58423189757339089</v>
      </c>
      <c r="N66" s="17">
        <f>E66/E65</f>
        <v>0.69573451555976418</v>
      </c>
      <c r="O66" s="17">
        <f>F66/F65</f>
        <v>0.54173814298485101</v>
      </c>
      <c r="P66" s="17">
        <f>G66/G65</f>
        <v>0.41293330630448005</v>
      </c>
      <c r="Q66" s="17">
        <f t="shared" ref="Q66:R66" si="62">H66/H65</f>
        <v>0.41427335831984208</v>
      </c>
      <c r="R66" s="17">
        <f t="shared" si="62"/>
        <v>0.40823569449171082</v>
      </c>
      <c r="S66" s="49">
        <f>J66/J65</f>
        <v>0.24089480904544852</v>
      </c>
      <c r="U66" s="77">
        <f t="shared" si="51"/>
        <v>-0.35173276170060735</v>
      </c>
      <c r="V66" s="74">
        <f t="shared" si="52"/>
        <v>-16.734088544626228</v>
      </c>
    </row>
    <row r="67" spans="1:22" ht="20.100000000000001" customHeight="1" thickBot="1" x14ac:dyDescent="0.3">
      <c r="A67" s="23"/>
      <c r="B67" t="s">
        <v>92</v>
      </c>
      <c r="C67" s="9">
        <v>18415</v>
      </c>
      <c r="D67" s="10">
        <v>21400</v>
      </c>
      <c r="E67" s="10">
        <v>14138</v>
      </c>
      <c r="F67" s="10">
        <v>18967</v>
      </c>
      <c r="G67" s="10">
        <v>23168</v>
      </c>
      <c r="H67" s="10">
        <v>26411</v>
      </c>
      <c r="I67" s="10">
        <v>24344</v>
      </c>
      <c r="J67" s="11">
        <v>34307</v>
      </c>
      <c r="L67" s="48">
        <f>C67/C65</f>
        <v>0.44132096723943731</v>
      </c>
      <c r="M67" s="35">
        <f>D67/D65</f>
        <v>0.41576810242660917</v>
      </c>
      <c r="N67" s="17">
        <f>E67/E65</f>
        <v>0.30426548444023588</v>
      </c>
      <c r="O67" s="17">
        <f>F67/F65</f>
        <v>0.45826185701514893</v>
      </c>
      <c r="P67" s="17">
        <f>G67/G65</f>
        <v>0.58706669369552</v>
      </c>
      <c r="Q67" s="17">
        <f t="shared" ref="Q67:R67" si="63">H67/H65</f>
        <v>0.58572664168015787</v>
      </c>
      <c r="R67" s="17">
        <f t="shared" si="63"/>
        <v>0.59176430550828918</v>
      </c>
      <c r="S67" s="49">
        <f>J67/J65</f>
        <v>0.75910519095455153</v>
      </c>
      <c r="U67" s="75">
        <f t="shared" si="51"/>
        <v>0.40925895497863951</v>
      </c>
      <c r="V67" s="74">
        <f t="shared" si="52"/>
        <v>16.734088544626236</v>
      </c>
    </row>
    <row r="68" spans="1:22" ht="20.100000000000001" customHeight="1" thickBot="1" x14ac:dyDescent="0.3">
      <c r="A68" s="5" t="s">
        <v>19</v>
      </c>
      <c r="B68" s="6"/>
      <c r="C68" s="12">
        <v>2266260</v>
      </c>
      <c r="D68" s="13">
        <v>1874529</v>
      </c>
      <c r="E68" s="13">
        <v>2247676</v>
      </c>
      <c r="F68" s="13">
        <v>2123665</v>
      </c>
      <c r="G68" s="13">
        <v>1635486</v>
      </c>
      <c r="H68" s="13">
        <v>1384853</v>
      </c>
      <c r="I68" s="13">
        <v>1381495</v>
      </c>
      <c r="J68" s="14">
        <v>1858115</v>
      </c>
      <c r="L68" s="103">
        <f>C68/C92</f>
        <v>8.3787645844994613E-3</v>
      </c>
      <c r="M68" s="173">
        <f>D68/D92</f>
        <v>6.4800480643777093E-3</v>
      </c>
      <c r="N68" s="20">
        <f>E68/E92</f>
        <v>7.2641583964760652E-3</v>
      </c>
      <c r="O68" s="20">
        <f>F68/F92</f>
        <v>6.3914649383666417E-3</v>
      </c>
      <c r="P68" s="20">
        <f>G68/G92</f>
        <v>4.6395572966033008E-3</v>
      </c>
      <c r="Q68" s="20">
        <f t="shared" ref="Q68:R68" si="64">H68/H92</f>
        <v>3.5365843645922645E-3</v>
      </c>
      <c r="R68" s="20">
        <f t="shared" si="64"/>
        <v>3.526661993024868E-3</v>
      </c>
      <c r="S68" s="157">
        <f>J68/J92</f>
        <v>4.6471306217115305E-3</v>
      </c>
      <c r="U68" s="72">
        <f t="shared" si="51"/>
        <v>0.34500305828106509</v>
      </c>
      <c r="V68" s="71">
        <f t="shared" si="52"/>
        <v>0.11204686286866625</v>
      </c>
    </row>
    <row r="69" spans="1:22" ht="20.100000000000001" customHeight="1" x14ac:dyDescent="0.25">
      <c r="A69" s="23"/>
      <c r="B69" t="s">
        <v>91</v>
      </c>
      <c r="C69" s="9">
        <v>1308525</v>
      </c>
      <c r="D69" s="10">
        <v>974296</v>
      </c>
      <c r="E69" s="10">
        <v>1285372</v>
      </c>
      <c r="F69" s="10">
        <v>1096822</v>
      </c>
      <c r="G69" s="10">
        <v>685442</v>
      </c>
      <c r="H69" s="10">
        <v>303966</v>
      </c>
      <c r="I69" s="10">
        <v>254636</v>
      </c>
      <c r="J69" s="11">
        <v>199078</v>
      </c>
      <c r="L69" s="48">
        <f>C69/C68</f>
        <v>0.57739403245876464</v>
      </c>
      <c r="M69" s="35">
        <f>D69/D68</f>
        <v>0.51975509581340162</v>
      </c>
      <c r="N69" s="17">
        <f>E69/E68</f>
        <v>0.57186711963823966</v>
      </c>
      <c r="O69" s="17">
        <f>F69/F68</f>
        <v>0.51647599786218634</v>
      </c>
      <c r="P69" s="17">
        <f>G69/G68</f>
        <v>0.41910600274169268</v>
      </c>
      <c r="Q69" s="17">
        <f t="shared" ref="Q69:R69" si="65">H69/H68</f>
        <v>0.21949333250532729</v>
      </c>
      <c r="R69" s="17">
        <f t="shared" si="65"/>
        <v>0.18431916148809804</v>
      </c>
      <c r="S69" s="49">
        <f>J69/J68</f>
        <v>0.1071397626088805</v>
      </c>
      <c r="U69" s="77">
        <f t="shared" si="51"/>
        <v>-0.21818595956581158</v>
      </c>
      <c r="V69" s="74">
        <f t="shared" si="52"/>
        <v>-7.7179398879217542</v>
      </c>
    </row>
    <row r="70" spans="1:22" ht="20.100000000000001" customHeight="1" thickBot="1" x14ac:dyDescent="0.3">
      <c r="A70" s="23"/>
      <c r="B70" t="s">
        <v>92</v>
      </c>
      <c r="C70" s="9">
        <v>957735</v>
      </c>
      <c r="D70" s="10">
        <v>900233</v>
      </c>
      <c r="E70" s="10">
        <v>962304</v>
      </c>
      <c r="F70" s="10">
        <v>1026843</v>
      </c>
      <c r="G70" s="10">
        <v>950044</v>
      </c>
      <c r="H70" s="10">
        <v>1080887</v>
      </c>
      <c r="I70" s="10">
        <v>1126859</v>
      </c>
      <c r="J70" s="11">
        <v>1659037</v>
      </c>
      <c r="L70" s="48">
        <f>C70/C68</f>
        <v>0.42260596754123536</v>
      </c>
      <c r="M70" s="35">
        <f>D70/D68</f>
        <v>0.48024490418659832</v>
      </c>
      <c r="N70" s="17">
        <f>E70/E68</f>
        <v>0.42813288036176034</v>
      </c>
      <c r="O70" s="17">
        <f>F70/F68</f>
        <v>0.48352400213781366</v>
      </c>
      <c r="P70" s="17">
        <f>G70/G68</f>
        <v>0.58089399725830737</v>
      </c>
      <c r="Q70" s="17">
        <f t="shared" ref="Q70:R70" si="66">H70/H68</f>
        <v>0.78050666749467268</v>
      </c>
      <c r="R70" s="17">
        <f t="shared" si="66"/>
        <v>0.81568083851190198</v>
      </c>
      <c r="S70" s="49">
        <f>J70/J68</f>
        <v>0.89286023739111953</v>
      </c>
      <c r="U70" s="75">
        <f t="shared" si="51"/>
        <v>0.47226671659897113</v>
      </c>
      <c r="V70" s="74">
        <f t="shared" si="52"/>
        <v>7.7179398879217542</v>
      </c>
    </row>
    <row r="71" spans="1:22" ht="20.100000000000001" customHeight="1" thickBot="1" x14ac:dyDescent="0.3">
      <c r="A71" s="5" t="s">
        <v>20</v>
      </c>
      <c r="B71" s="6"/>
      <c r="C71" s="12">
        <v>11166139</v>
      </c>
      <c r="D71" s="13">
        <v>13434809</v>
      </c>
      <c r="E71" s="13">
        <v>14245400</v>
      </c>
      <c r="F71" s="13">
        <v>14754407</v>
      </c>
      <c r="G71" s="13">
        <v>15038996</v>
      </c>
      <c r="H71" s="13">
        <v>16081825</v>
      </c>
      <c r="I71" s="13">
        <v>16375965</v>
      </c>
      <c r="J71" s="14">
        <v>15767834</v>
      </c>
      <c r="L71" s="103">
        <f>C71/C92</f>
        <v>4.1283193454766103E-2</v>
      </c>
      <c r="M71" s="173">
        <f>D71/D92</f>
        <v>4.6442710705320765E-2</v>
      </c>
      <c r="N71" s="20">
        <f>E71/E92</f>
        <v>4.6039038554115515E-2</v>
      </c>
      <c r="O71" s="20">
        <f>F71/F92</f>
        <v>4.440543825268644E-2</v>
      </c>
      <c r="P71" s="20">
        <f>G71/G92</f>
        <v>4.2662721432887754E-2</v>
      </c>
      <c r="Q71" s="20">
        <f t="shared" ref="Q71:R71" si="67">H71/H92</f>
        <v>4.1069146580257253E-2</v>
      </c>
      <c r="R71" s="20">
        <f t="shared" si="67"/>
        <v>4.180434483266713E-2</v>
      </c>
      <c r="S71" s="157">
        <f>J71/J92</f>
        <v>3.943522560200214E-2</v>
      </c>
      <c r="U71" s="72">
        <f t="shared" si="51"/>
        <v>-3.7135582544295866E-2</v>
      </c>
      <c r="V71" s="71">
        <f t="shared" si="52"/>
        <v>-0.236911923066499</v>
      </c>
    </row>
    <row r="72" spans="1:22" ht="20.100000000000001" customHeight="1" x14ac:dyDescent="0.25">
      <c r="A72" s="23"/>
      <c r="B72" t="s">
        <v>91</v>
      </c>
      <c r="C72" s="9">
        <v>1279049</v>
      </c>
      <c r="D72" s="10">
        <v>1993068</v>
      </c>
      <c r="E72" s="10">
        <v>2513855</v>
      </c>
      <c r="F72" s="10">
        <v>2391923</v>
      </c>
      <c r="G72" s="10">
        <v>2017345</v>
      </c>
      <c r="H72" s="10">
        <v>1811922</v>
      </c>
      <c r="I72" s="10">
        <v>1564907</v>
      </c>
      <c r="J72" s="11">
        <v>1286045</v>
      </c>
      <c r="L72" s="48">
        <f>C72/C71</f>
        <v>0.11454711427110123</v>
      </c>
      <c r="M72" s="35">
        <f>D72/D71</f>
        <v>0.14835104838483376</v>
      </c>
      <c r="N72" s="17">
        <f>E72/E71</f>
        <v>0.17646784225083184</v>
      </c>
      <c r="O72" s="17">
        <f>F72/F71</f>
        <v>0.16211583427243129</v>
      </c>
      <c r="P72" s="17">
        <f>G72/G71</f>
        <v>0.13414093600397262</v>
      </c>
      <c r="Q72" s="17">
        <f t="shared" ref="Q72:R72" si="68">H72/H71</f>
        <v>0.11266892905500464</v>
      </c>
      <c r="R72" s="17">
        <f t="shared" si="68"/>
        <v>9.556120814864956E-2</v>
      </c>
      <c r="S72" s="49">
        <f>J72/J71</f>
        <v>8.156129751239137E-2</v>
      </c>
      <c r="U72" s="77">
        <f t="shared" si="51"/>
        <v>-0.17819717082229167</v>
      </c>
      <c r="V72" s="74">
        <f t="shared" si="52"/>
        <v>-1.3999910636258188</v>
      </c>
    </row>
    <row r="73" spans="1:22" ht="20.100000000000001" customHeight="1" thickBot="1" x14ac:dyDescent="0.3">
      <c r="A73" s="23"/>
      <c r="B73" t="s">
        <v>92</v>
      </c>
      <c r="C73" s="9">
        <v>9887090</v>
      </c>
      <c r="D73" s="10">
        <v>11441741</v>
      </c>
      <c r="E73" s="10">
        <v>11731545</v>
      </c>
      <c r="F73" s="10">
        <v>12362484</v>
      </c>
      <c r="G73" s="10">
        <v>13021651</v>
      </c>
      <c r="H73" s="10">
        <v>14269903</v>
      </c>
      <c r="I73" s="10">
        <v>14811058</v>
      </c>
      <c r="J73" s="11">
        <v>14481789</v>
      </c>
      <c r="L73" s="48">
        <f>C73/C71</f>
        <v>0.8854528857288988</v>
      </c>
      <c r="M73" s="35">
        <f>D73/D71</f>
        <v>0.85164895161516629</v>
      </c>
      <c r="N73" s="17">
        <f>E73/E71</f>
        <v>0.8235321577491681</v>
      </c>
      <c r="O73" s="17">
        <f>F73/F71</f>
        <v>0.83788416572756874</v>
      </c>
      <c r="P73" s="17">
        <f>G73/G71</f>
        <v>0.86585906399602741</v>
      </c>
      <c r="Q73" s="17">
        <f t="shared" ref="Q73:R73" si="69">H73/H71</f>
        <v>0.88733107094499541</v>
      </c>
      <c r="R73" s="17">
        <f t="shared" si="69"/>
        <v>0.90443879185135045</v>
      </c>
      <c r="S73" s="49">
        <f>J73/J71</f>
        <v>0.91843870248760862</v>
      </c>
      <c r="U73" s="75">
        <f t="shared" si="51"/>
        <v>-2.2231295022948395E-2</v>
      </c>
      <c r="V73" s="74">
        <f t="shared" si="52"/>
        <v>1.3999910636258162</v>
      </c>
    </row>
    <row r="74" spans="1:22" ht="20.100000000000001" customHeight="1" thickBot="1" x14ac:dyDescent="0.3">
      <c r="A74" s="5" t="s">
        <v>86</v>
      </c>
      <c r="B74" s="6"/>
      <c r="C74" s="12">
        <v>927790</v>
      </c>
      <c r="D74" s="13">
        <v>956013</v>
      </c>
      <c r="E74" s="13">
        <v>984175</v>
      </c>
      <c r="F74" s="13">
        <v>1170391</v>
      </c>
      <c r="G74" s="13">
        <v>1563634</v>
      </c>
      <c r="H74" s="13">
        <v>2282245</v>
      </c>
      <c r="I74" s="13">
        <v>2494729</v>
      </c>
      <c r="J74" s="14">
        <v>2949147</v>
      </c>
      <c r="L74" s="103">
        <f>C74/C92</f>
        <v>3.4302039456429339E-3</v>
      </c>
      <c r="M74" s="173">
        <f>D74/D92</f>
        <v>3.3048356094623915E-3</v>
      </c>
      <c r="N74" s="20">
        <f>E74/E92</f>
        <v>3.1807089143861622E-3</v>
      </c>
      <c r="O74" s="20">
        <f>F74/F92</f>
        <v>3.5224543610597116E-3</v>
      </c>
      <c r="P74" s="20">
        <f>G74/G92</f>
        <v>4.4357270767936907E-3</v>
      </c>
      <c r="Q74" s="20">
        <f t="shared" ref="Q74:R74" si="70">H74/H92</f>
        <v>5.8283095629419676E-3</v>
      </c>
      <c r="R74" s="20">
        <f t="shared" si="70"/>
        <v>6.3685108865373643E-3</v>
      </c>
      <c r="S74" s="157">
        <f>J74/J92</f>
        <v>7.3757928500812354E-3</v>
      </c>
      <c r="U74" s="72">
        <f t="shared" si="51"/>
        <v>0.18215124769063093</v>
      </c>
      <c r="V74" s="71">
        <f t="shared" si="52"/>
        <v>0.10072819635438711</v>
      </c>
    </row>
    <row r="75" spans="1:22" ht="20.100000000000001" customHeight="1" x14ac:dyDescent="0.25">
      <c r="A75" s="23"/>
      <c r="B75" t="s">
        <v>91</v>
      </c>
      <c r="C75" s="9">
        <v>226785</v>
      </c>
      <c r="D75" s="10">
        <v>192709</v>
      </c>
      <c r="E75" s="10">
        <v>275094</v>
      </c>
      <c r="F75" s="10">
        <v>458365</v>
      </c>
      <c r="G75" s="10">
        <v>565079</v>
      </c>
      <c r="H75" s="10">
        <v>734406</v>
      </c>
      <c r="I75" s="10">
        <v>753294</v>
      </c>
      <c r="J75" s="11">
        <v>887524</v>
      </c>
      <c r="L75" s="48">
        <f>C75/C74</f>
        <v>0.24443570204464371</v>
      </c>
      <c r="M75" s="35">
        <f>D75/D74</f>
        <v>0.20157571079054365</v>
      </c>
      <c r="N75" s="17">
        <f>E75/E74</f>
        <v>0.27951736225772855</v>
      </c>
      <c r="O75" s="17">
        <f>F75/F74</f>
        <v>0.39163407784236209</v>
      </c>
      <c r="P75" s="17">
        <f>G75/G74</f>
        <v>0.3613882788427471</v>
      </c>
      <c r="Q75" s="17">
        <f t="shared" ref="Q75:R75" si="71">H75/H74</f>
        <v>0.32179104346816401</v>
      </c>
      <c r="R75" s="17">
        <f t="shared" si="71"/>
        <v>0.30195424032029128</v>
      </c>
      <c r="S75" s="49">
        <f>J75/J74</f>
        <v>0.30094261154157459</v>
      </c>
      <c r="U75" s="77">
        <f t="shared" si="51"/>
        <v>0.17819071969244413</v>
      </c>
      <c r="V75" s="74">
        <f t="shared" si="52"/>
        <v>-0.10116287787166889</v>
      </c>
    </row>
    <row r="76" spans="1:22" ht="20.100000000000001" customHeight="1" thickBot="1" x14ac:dyDescent="0.3">
      <c r="A76" s="23"/>
      <c r="B76" t="s">
        <v>92</v>
      </c>
      <c r="C76" s="9">
        <v>701005</v>
      </c>
      <c r="D76" s="10">
        <v>763304</v>
      </c>
      <c r="E76" s="10">
        <v>709081</v>
      </c>
      <c r="F76" s="10">
        <v>712026</v>
      </c>
      <c r="G76" s="10">
        <v>998555</v>
      </c>
      <c r="H76" s="10">
        <v>1547839</v>
      </c>
      <c r="I76" s="10">
        <v>1741435</v>
      </c>
      <c r="J76" s="11">
        <v>2061623</v>
      </c>
      <c r="L76" s="48">
        <f>C76/C74</f>
        <v>0.75556429795535629</v>
      </c>
      <c r="M76" s="35">
        <f>D76/D74</f>
        <v>0.79842428920945641</v>
      </c>
      <c r="N76" s="17">
        <f>E76/E74</f>
        <v>0.72048263774227139</v>
      </c>
      <c r="O76" s="17">
        <f>F76/F74</f>
        <v>0.60836592215763796</v>
      </c>
      <c r="P76" s="17">
        <f>G76/G74</f>
        <v>0.63861172115725295</v>
      </c>
      <c r="Q76" s="17">
        <f t="shared" ref="Q76:R76" si="72">H76/H74</f>
        <v>0.67820895653183599</v>
      </c>
      <c r="R76" s="17">
        <f t="shared" si="72"/>
        <v>0.69804575967970872</v>
      </c>
      <c r="S76" s="49">
        <f>J76/J74</f>
        <v>0.69905738845842547</v>
      </c>
      <c r="U76" s="75">
        <f t="shared" si="51"/>
        <v>0.18386445661193213</v>
      </c>
      <c r="V76" s="74">
        <f t="shared" si="52"/>
        <v>0.10116287787167444</v>
      </c>
    </row>
    <row r="77" spans="1:22" ht="20.100000000000001" customHeight="1" thickBot="1" x14ac:dyDescent="0.3">
      <c r="A77" s="5" t="s">
        <v>9</v>
      </c>
      <c r="B77" s="6"/>
      <c r="C77" s="12">
        <v>8870855</v>
      </c>
      <c r="D77" s="13">
        <v>11864125</v>
      </c>
      <c r="E77" s="13">
        <v>14902935</v>
      </c>
      <c r="F77" s="13">
        <v>14980316</v>
      </c>
      <c r="G77" s="13">
        <v>14734420</v>
      </c>
      <c r="H77" s="13">
        <v>15896024</v>
      </c>
      <c r="I77" s="13">
        <v>15566541</v>
      </c>
      <c r="J77" s="14">
        <v>14929712</v>
      </c>
      <c r="L77" s="103">
        <f>C77/C92</f>
        <v>3.2797122001990052E-2</v>
      </c>
      <c r="M77" s="173">
        <f>D77/D92</f>
        <v>4.1013022600229279E-2</v>
      </c>
      <c r="N77" s="20">
        <f>E77/E92</f>
        <v>4.8164095008527488E-2</v>
      </c>
      <c r="O77" s="20">
        <f>F77/F92</f>
        <v>4.5085342782243347E-2</v>
      </c>
      <c r="P77" s="20">
        <f>G77/G92</f>
        <v>4.1798698259855244E-2</v>
      </c>
      <c r="Q77" s="20">
        <f t="shared" ref="Q77:R77" si="73">H77/H92</f>
        <v>4.0594655127716359E-2</v>
      </c>
      <c r="R77" s="20">
        <f t="shared" si="73"/>
        <v>3.9738058051287425E-2</v>
      </c>
      <c r="S77" s="157">
        <f>J77/J92</f>
        <v>3.7339089242880062E-2</v>
      </c>
      <c r="U77" s="72">
        <f t="shared" si="51"/>
        <v>-4.0910116126633402E-2</v>
      </c>
      <c r="V77" s="71">
        <f t="shared" si="52"/>
        <v>-0.23989688084073632</v>
      </c>
    </row>
    <row r="78" spans="1:22" ht="20.100000000000001" customHeight="1" x14ac:dyDescent="0.25">
      <c r="A78" s="23"/>
      <c r="B78" t="s">
        <v>91</v>
      </c>
      <c r="C78" s="9">
        <v>8536531</v>
      </c>
      <c r="D78" s="10">
        <v>11463686</v>
      </c>
      <c r="E78" s="10">
        <v>14493565</v>
      </c>
      <c r="F78" s="10">
        <v>14412348</v>
      </c>
      <c r="G78" s="10">
        <v>14111236</v>
      </c>
      <c r="H78" s="10">
        <v>15219334</v>
      </c>
      <c r="I78" s="10">
        <v>14852303</v>
      </c>
      <c r="J78" s="11">
        <v>14272079</v>
      </c>
      <c r="L78" s="48">
        <f>C78/C77</f>
        <v>0.96231208829363124</v>
      </c>
      <c r="M78" s="35">
        <f>D78/D77</f>
        <v>0.96624791124503495</v>
      </c>
      <c r="N78" s="17">
        <f>E78/E77</f>
        <v>0.97253091421253601</v>
      </c>
      <c r="O78" s="17">
        <f>F78/F77</f>
        <v>0.96208571301166146</v>
      </c>
      <c r="P78" s="17">
        <f>G78/G77</f>
        <v>0.95770556289287256</v>
      </c>
      <c r="Q78" s="17">
        <f t="shared" ref="Q78:R78" si="74">H78/H77</f>
        <v>0.95743023538464711</v>
      </c>
      <c r="R78" s="17">
        <f t="shared" si="74"/>
        <v>0.95411710282971662</v>
      </c>
      <c r="S78" s="49">
        <f>J78/J77</f>
        <v>0.95595139410592778</v>
      </c>
      <c r="U78" s="77">
        <f t="shared" si="51"/>
        <v>-3.9066264672892814E-2</v>
      </c>
      <c r="V78" s="74">
        <f t="shared" si="52"/>
        <v>0.1834291276211153</v>
      </c>
    </row>
    <row r="79" spans="1:22" ht="20.100000000000001" customHeight="1" thickBot="1" x14ac:dyDescent="0.3">
      <c r="A79" s="23"/>
      <c r="B79" t="s">
        <v>92</v>
      </c>
      <c r="C79" s="9">
        <v>334324</v>
      </c>
      <c r="D79" s="10">
        <v>400439</v>
      </c>
      <c r="E79" s="10">
        <v>409370</v>
      </c>
      <c r="F79" s="10">
        <v>567968</v>
      </c>
      <c r="G79" s="10">
        <v>623184</v>
      </c>
      <c r="H79" s="10">
        <v>676690</v>
      </c>
      <c r="I79" s="10">
        <v>714238</v>
      </c>
      <c r="J79" s="11">
        <v>657633</v>
      </c>
      <c r="L79" s="48">
        <f>C79/C77</f>
        <v>3.768791170636878E-2</v>
      </c>
      <c r="M79" s="35">
        <f>D79/D77</f>
        <v>3.3752088754965076E-2</v>
      </c>
      <c r="N79" s="17">
        <f>E79/E77</f>
        <v>2.7469085787464011E-2</v>
      </c>
      <c r="O79" s="17">
        <f>F79/F77</f>
        <v>3.7914286988338562E-2</v>
      </c>
      <c r="P79" s="17">
        <f>G79/G77</f>
        <v>4.2294437107127394E-2</v>
      </c>
      <c r="Q79" s="17">
        <f t="shared" ref="Q79:R79" si="75">H79/H77</f>
        <v>4.2569764615352869E-2</v>
      </c>
      <c r="R79" s="17">
        <f t="shared" si="75"/>
        <v>4.5882897170283363E-2</v>
      </c>
      <c r="S79" s="49">
        <f>J79/J77</f>
        <v>4.4048605894072168E-2</v>
      </c>
      <c r="U79" s="75">
        <f t="shared" si="51"/>
        <v>-7.9252294053242758E-2</v>
      </c>
      <c r="V79" s="74">
        <f t="shared" si="52"/>
        <v>-0.18342912762111946</v>
      </c>
    </row>
    <row r="80" spans="1:22" ht="20.100000000000001" customHeight="1" thickBot="1" x14ac:dyDescent="0.3">
      <c r="A80" s="5" t="s">
        <v>12</v>
      </c>
      <c r="B80" s="6"/>
      <c r="C80" s="12">
        <v>8796971</v>
      </c>
      <c r="D80" s="13">
        <v>9487411</v>
      </c>
      <c r="E80" s="13">
        <v>10258864</v>
      </c>
      <c r="F80" s="13">
        <v>15573842</v>
      </c>
      <c r="G80" s="13">
        <v>16798411</v>
      </c>
      <c r="H80" s="13">
        <v>17477331</v>
      </c>
      <c r="I80" s="13">
        <v>16725118</v>
      </c>
      <c r="J80" s="14">
        <v>15528524</v>
      </c>
      <c r="L80" s="103">
        <f>C80/C92</f>
        <v>3.2523959768812408E-2</v>
      </c>
      <c r="M80" s="173">
        <f>D80/D92</f>
        <v>3.2796974219393663E-2</v>
      </c>
      <c r="N80" s="20">
        <f>E80/E92</f>
        <v>3.3155140271064885E-2</v>
      </c>
      <c r="O80" s="20">
        <f>F80/F92</f>
        <v>4.6871641760193733E-2</v>
      </c>
      <c r="P80" s="20">
        <f>G80/G92</f>
        <v>4.7653841320800763E-2</v>
      </c>
      <c r="Q80" s="20">
        <f t="shared" ref="Q80:R80" si="76">H80/H92</f>
        <v>4.4632936166801591E-2</v>
      </c>
      <c r="R80" s="20">
        <f t="shared" si="76"/>
        <v>4.2695657949870319E-2</v>
      </c>
      <c r="S80" s="157">
        <f>J80/J92</f>
        <v>3.8836713223014949E-2</v>
      </c>
      <c r="U80" s="72">
        <f t="shared" si="51"/>
        <v>-7.1544726919116508E-2</v>
      </c>
      <c r="V80" s="71">
        <f t="shared" si="52"/>
        <v>-0.38589447268553706</v>
      </c>
    </row>
    <row r="81" spans="1:22" ht="20.100000000000001" customHeight="1" x14ac:dyDescent="0.25">
      <c r="A81" s="23"/>
      <c r="B81" t="s">
        <v>91</v>
      </c>
      <c r="C81" s="9">
        <v>7251999</v>
      </c>
      <c r="D81" s="10">
        <v>7923556</v>
      </c>
      <c r="E81" s="10">
        <v>8563221</v>
      </c>
      <c r="F81" s="10">
        <v>13469311</v>
      </c>
      <c r="G81" s="10">
        <v>14634449</v>
      </c>
      <c r="H81" s="10">
        <v>15235741</v>
      </c>
      <c r="I81" s="10">
        <v>14663093</v>
      </c>
      <c r="J81" s="11">
        <v>13324561</v>
      </c>
      <c r="L81" s="48">
        <f>C81/C80</f>
        <v>0.82437454892144124</v>
      </c>
      <c r="M81" s="35">
        <f>D81/D80</f>
        <v>0.8351652521430768</v>
      </c>
      <c r="N81" s="17">
        <f>E81/E80</f>
        <v>0.83471435043880104</v>
      </c>
      <c r="O81" s="17">
        <f>F81/F80</f>
        <v>0.86486757731329234</v>
      </c>
      <c r="P81" s="17">
        <f>G81/G80</f>
        <v>0.87118055392262994</v>
      </c>
      <c r="Q81" s="17">
        <f t="shared" ref="Q81:R81" si="77">H81/H80</f>
        <v>0.87174300240694647</v>
      </c>
      <c r="R81" s="17">
        <f t="shared" si="77"/>
        <v>0.87671088479017012</v>
      </c>
      <c r="S81" s="49">
        <f>J81/J80</f>
        <v>0.85807002648802944</v>
      </c>
      <c r="U81" s="77">
        <f t="shared" si="51"/>
        <v>-9.1285788066678697E-2</v>
      </c>
      <c r="V81" s="74">
        <f t="shared" si="52"/>
        <v>-1.8640858302140684</v>
      </c>
    </row>
    <row r="82" spans="1:22" ht="20.100000000000001" customHeight="1" thickBot="1" x14ac:dyDescent="0.3">
      <c r="A82" s="23"/>
      <c r="B82" t="s">
        <v>92</v>
      </c>
      <c r="C82" s="9">
        <v>1544972</v>
      </c>
      <c r="D82" s="10">
        <v>1563855</v>
      </c>
      <c r="E82" s="10">
        <v>1695643</v>
      </c>
      <c r="F82" s="10">
        <v>2104531</v>
      </c>
      <c r="G82" s="10">
        <v>2163962</v>
      </c>
      <c r="H82" s="10">
        <v>2241590</v>
      </c>
      <c r="I82" s="10">
        <v>2062025</v>
      </c>
      <c r="J82" s="11">
        <v>2203963</v>
      </c>
      <c r="L82" s="48">
        <f>C82/C80</f>
        <v>0.17562545107855876</v>
      </c>
      <c r="M82" s="35">
        <f>D82/D80</f>
        <v>0.16483474785692323</v>
      </c>
      <c r="N82" s="17">
        <f>E82/E80</f>
        <v>0.16528564956119898</v>
      </c>
      <c r="O82" s="17">
        <f>F82/F80</f>
        <v>0.13513242268670761</v>
      </c>
      <c r="P82" s="17">
        <f>G82/G80</f>
        <v>0.12881944607737006</v>
      </c>
      <c r="Q82" s="17">
        <f t="shared" ref="Q82:R82" si="78">H82/H80</f>
        <v>0.12825699759305353</v>
      </c>
      <c r="R82" s="17">
        <f t="shared" si="78"/>
        <v>0.12328911520982991</v>
      </c>
      <c r="S82" s="49">
        <f>J82/J80</f>
        <v>0.14192997351197062</v>
      </c>
      <c r="U82" s="75">
        <f t="shared" si="51"/>
        <v>6.8834276985002607E-2</v>
      </c>
      <c r="V82" s="74">
        <f t="shared" si="52"/>
        <v>1.864085830214071</v>
      </c>
    </row>
    <row r="83" spans="1:22" ht="20.100000000000001" customHeight="1" thickBot="1" x14ac:dyDescent="0.3">
      <c r="A83" s="5" t="s">
        <v>11</v>
      </c>
      <c r="B83" s="6"/>
      <c r="C83" s="12">
        <v>33521945</v>
      </c>
      <c r="D83" s="13">
        <v>37719984</v>
      </c>
      <c r="E83" s="13">
        <v>47541365</v>
      </c>
      <c r="F83" s="13">
        <v>52891733</v>
      </c>
      <c r="G83" s="13">
        <v>57835644</v>
      </c>
      <c r="H83" s="13">
        <v>65675359</v>
      </c>
      <c r="I83" s="13">
        <v>66320858</v>
      </c>
      <c r="J83" s="14">
        <v>67670272</v>
      </c>
      <c r="L83" s="103">
        <f>C83/C92</f>
        <v>0.12393656754720941</v>
      </c>
      <c r="M83" s="173">
        <f>D83/D92</f>
        <v>0.13039398660013166</v>
      </c>
      <c r="N83" s="20">
        <f>E83/E92</f>
        <v>0.15364670252504511</v>
      </c>
      <c r="O83" s="20">
        <f>F83/F92</f>
        <v>0.1591850207066321</v>
      </c>
      <c r="P83" s="20">
        <f>G83/G92</f>
        <v>0.16406853016409245</v>
      </c>
      <c r="Q83" s="20">
        <f t="shared" ref="Q83:R83" si="79">H83/H92</f>
        <v>0.1677192075825982</v>
      </c>
      <c r="R83" s="20">
        <f t="shared" si="79"/>
        <v>0.16930300091813524</v>
      </c>
      <c r="S83" s="157">
        <f>J83/J92</f>
        <v>0.16924280423480159</v>
      </c>
      <c r="U83" s="72">
        <f t="shared" si="51"/>
        <v>2.0346751243779142E-2</v>
      </c>
      <c r="V83" s="71">
        <f t="shared" si="52"/>
        <v>-6.0196683333652024E-3</v>
      </c>
    </row>
    <row r="84" spans="1:22" ht="20.100000000000001" customHeight="1" x14ac:dyDescent="0.25">
      <c r="A84" s="23"/>
      <c r="B84" t="s">
        <v>91</v>
      </c>
      <c r="C84" s="9">
        <v>28123506</v>
      </c>
      <c r="D84" s="10">
        <v>31984560</v>
      </c>
      <c r="E84" s="10">
        <v>40984165</v>
      </c>
      <c r="F84" s="10">
        <v>45268500</v>
      </c>
      <c r="G84" s="10">
        <v>49721008</v>
      </c>
      <c r="H84" s="10">
        <v>56629966</v>
      </c>
      <c r="I84" s="10">
        <v>57403594</v>
      </c>
      <c r="J84" s="11">
        <v>58256398</v>
      </c>
      <c r="L84" s="48">
        <f>C84/C83</f>
        <v>0.83895806165185227</v>
      </c>
      <c r="M84" s="35">
        <f>D84/D83</f>
        <v>0.84794733741138384</v>
      </c>
      <c r="N84" s="17">
        <f>E84/E83</f>
        <v>0.86207379615625257</v>
      </c>
      <c r="O84" s="17">
        <f>F84/F83</f>
        <v>0.85587099216431417</v>
      </c>
      <c r="P84" s="17">
        <f>G84/G83</f>
        <v>0.85969489680101085</v>
      </c>
      <c r="Q84" s="17">
        <f t="shared" ref="Q84:R84" si="80">H84/H83</f>
        <v>0.86227112972462017</v>
      </c>
      <c r="R84" s="17">
        <f t="shared" si="80"/>
        <v>0.86554359715913209</v>
      </c>
      <c r="S84" s="49">
        <f>J84/J83</f>
        <v>0.86088612145670107</v>
      </c>
      <c r="U84" s="77">
        <f t="shared" si="51"/>
        <v>1.4856282343575909E-2</v>
      </c>
      <c r="V84" s="74">
        <f t="shared" si="52"/>
        <v>-0.46574757024310243</v>
      </c>
    </row>
    <row r="85" spans="1:22" ht="20.100000000000001" customHeight="1" thickBot="1" x14ac:dyDescent="0.3">
      <c r="A85" s="23"/>
      <c r="B85" t="s">
        <v>92</v>
      </c>
      <c r="C85" s="9">
        <v>5398439</v>
      </c>
      <c r="D85" s="10">
        <v>5735424</v>
      </c>
      <c r="E85" s="10">
        <v>6557200</v>
      </c>
      <c r="F85" s="10">
        <v>7623233</v>
      </c>
      <c r="G85" s="10">
        <v>8114636</v>
      </c>
      <c r="H85" s="10">
        <v>9045393</v>
      </c>
      <c r="I85" s="10">
        <v>8917264</v>
      </c>
      <c r="J85" s="11">
        <v>9413874</v>
      </c>
      <c r="L85" s="48">
        <f>C85/C83</f>
        <v>0.16104193834814776</v>
      </c>
      <c r="M85" s="35">
        <f>D85/D83</f>
        <v>0.15205266258861616</v>
      </c>
      <c r="N85" s="17">
        <f>E85/E83</f>
        <v>0.13792620384374743</v>
      </c>
      <c r="O85" s="17">
        <f>F85/F83</f>
        <v>0.14412900783568577</v>
      </c>
      <c r="P85" s="17">
        <f>G85/G83</f>
        <v>0.1403051031989892</v>
      </c>
      <c r="Q85" s="17">
        <f t="shared" ref="Q85:R85" si="81">H85/H83</f>
        <v>0.13772887027537983</v>
      </c>
      <c r="R85" s="17">
        <f t="shared" si="81"/>
        <v>0.13445640284086796</v>
      </c>
      <c r="S85" s="49">
        <f>J85/J83</f>
        <v>0.1391138785432989</v>
      </c>
      <c r="U85" s="75">
        <f t="shared" si="51"/>
        <v>5.5690848672866479E-2</v>
      </c>
      <c r="V85" s="74">
        <f t="shared" si="52"/>
        <v>0.4657475702430941</v>
      </c>
    </row>
    <row r="86" spans="1:22" ht="20.100000000000001" customHeight="1" thickBot="1" x14ac:dyDescent="0.3">
      <c r="A86" s="5" t="s">
        <v>6</v>
      </c>
      <c r="B86" s="6"/>
      <c r="C86" s="12">
        <v>122245353</v>
      </c>
      <c r="D86" s="13">
        <v>123110540</v>
      </c>
      <c r="E86" s="13">
        <v>122250676</v>
      </c>
      <c r="F86" s="13">
        <v>129038329</v>
      </c>
      <c r="G86" s="13">
        <v>131789209</v>
      </c>
      <c r="H86" s="13">
        <v>146165918</v>
      </c>
      <c r="I86" s="13">
        <v>143489003</v>
      </c>
      <c r="J86" s="14">
        <v>147086133</v>
      </c>
      <c r="L86" s="103">
        <f>C86/C92</f>
        <v>0.45196272022452633</v>
      </c>
      <c r="M86" s="173">
        <f>D86/D92</f>
        <v>0.42558008781485618</v>
      </c>
      <c r="N86" s="20">
        <f>E86/E92</f>
        <v>0.39509621250583937</v>
      </c>
      <c r="O86" s="20">
        <f>F86/F92</f>
        <v>0.38835878328687407</v>
      </c>
      <c r="P86" s="20">
        <f>G86/G92</f>
        <v>0.37386048320164611</v>
      </c>
      <c r="Q86" s="20">
        <f t="shared" ref="Q86:R86" si="82">H86/H92</f>
        <v>0.37327290350316966</v>
      </c>
      <c r="R86" s="20">
        <f t="shared" si="82"/>
        <v>0.36629681127845648</v>
      </c>
      <c r="S86" s="157">
        <f>J86/J92</f>
        <v>0.3678612317824434</v>
      </c>
      <c r="U86" s="72">
        <f t="shared" si="51"/>
        <v>2.5069029157586385E-2</v>
      </c>
      <c r="V86" s="98">
        <f t="shared" si="52"/>
        <v>0.15644205039869186</v>
      </c>
    </row>
    <row r="87" spans="1:22" ht="20.100000000000001" customHeight="1" x14ac:dyDescent="0.25">
      <c r="A87" s="23"/>
      <c r="B87" t="s">
        <v>91</v>
      </c>
      <c r="C87" s="9">
        <v>81787250</v>
      </c>
      <c r="D87" s="10">
        <v>84586580</v>
      </c>
      <c r="E87" s="10">
        <v>87650904</v>
      </c>
      <c r="F87" s="10">
        <v>93175904</v>
      </c>
      <c r="G87" s="10">
        <v>97027502</v>
      </c>
      <c r="H87" s="10">
        <v>107569308</v>
      </c>
      <c r="I87" s="10">
        <v>104571723</v>
      </c>
      <c r="J87" s="11">
        <v>106960263</v>
      </c>
      <c r="L87" s="48">
        <f>C87/C86</f>
        <v>0.66904179171538736</v>
      </c>
      <c r="M87" s="35">
        <f>D87/D86</f>
        <v>0.68707829565202139</v>
      </c>
      <c r="N87" s="17">
        <f>E87/E86</f>
        <v>0.71697684518325278</v>
      </c>
      <c r="O87" s="17">
        <f>F87/F86</f>
        <v>0.72207928235028529</v>
      </c>
      <c r="P87" s="17">
        <f>G87/G86</f>
        <v>0.73623252416667895</v>
      </c>
      <c r="Q87" s="17">
        <f t="shared" ref="Q87:R87" si="83">H87/H86</f>
        <v>0.73593974212237356</v>
      </c>
      <c r="R87" s="17">
        <f t="shared" si="83"/>
        <v>0.72877865769267347</v>
      </c>
      <c r="S87" s="49">
        <f>J87/J86</f>
        <v>0.72719474513617133</v>
      </c>
      <c r="U87" s="77">
        <f t="shared" si="51"/>
        <v>2.2841165197211105E-2</v>
      </c>
      <c r="V87" s="74">
        <f t="shared" si="52"/>
        <v>-0.15839125565021428</v>
      </c>
    </row>
    <row r="88" spans="1:22" ht="20.100000000000001" customHeight="1" thickBot="1" x14ac:dyDescent="0.3">
      <c r="A88" s="23"/>
      <c r="B88" t="s">
        <v>92</v>
      </c>
      <c r="C88" s="9">
        <v>40458103</v>
      </c>
      <c r="D88" s="10">
        <v>38523960</v>
      </c>
      <c r="E88" s="10">
        <v>34599772</v>
      </c>
      <c r="F88" s="10">
        <v>35862425</v>
      </c>
      <c r="G88" s="10">
        <v>34761707</v>
      </c>
      <c r="H88" s="10">
        <v>38596610</v>
      </c>
      <c r="I88" s="10">
        <v>38917280</v>
      </c>
      <c r="J88" s="11">
        <v>40125870</v>
      </c>
      <c r="L88" s="48">
        <f>C88/C86</f>
        <v>0.33095820828461264</v>
      </c>
      <c r="M88" s="35">
        <f>D88/D86</f>
        <v>0.31292170434797867</v>
      </c>
      <c r="N88" s="17">
        <f>E88/E86</f>
        <v>0.28302315481674717</v>
      </c>
      <c r="O88" s="17">
        <f>F88/F86</f>
        <v>0.27792071764971477</v>
      </c>
      <c r="P88" s="17">
        <f>G88/G86</f>
        <v>0.26376747583332105</v>
      </c>
      <c r="Q88" s="17">
        <f t="shared" ref="Q88:R88" si="84">H88/H86</f>
        <v>0.26406025787762644</v>
      </c>
      <c r="R88" s="17">
        <f t="shared" si="84"/>
        <v>0.27122134230732653</v>
      </c>
      <c r="S88" s="49">
        <f>J88/J86</f>
        <v>0.27280525486382867</v>
      </c>
      <c r="U88" s="75">
        <f t="shared" si="51"/>
        <v>3.1055356386674504E-2</v>
      </c>
      <c r="V88" s="74">
        <f t="shared" si="52"/>
        <v>0.15839125565021428</v>
      </c>
    </row>
    <row r="89" spans="1:22" ht="20.100000000000001" customHeight="1" thickBot="1" x14ac:dyDescent="0.3">
      <c r="A89" s="5" t="s">
        <v>7</v>
      </c>
      <c r="B89" s="6"/>
      <c r="C89" s="12">
        <v>529829</v>
      </c>
      <c r="D89" s="13">
        <v>649171</v>
      </c>
      <c r="E89" s="13">
        <v>631931</v>
      </c>
      <c r="F89" s="13">
        <v>719438</v>
      </c>
      <c r="G89" s="13">
        <v>639567</v>
      </c>
      <c r="H89" s="13">
        <v>779365</v>
      </c>
      <c r="I89" s="13">
        <v>990456</v>
      </c>
      <c r="J89" s="14">
        <v>1265237</v>
      </c>
      <c r="L89" s="103">
        <f>C89/C92</f>
        <v>1.9588716480195413E-3</v>
      </c>
      <c r="M89" s="173">
        <f>D89/D92</f>
        <v>2.244115338839859E-3</v>
      </c>
      <c r="N89" s="20">
        <f>E89/E92</f>
        <v>2.0423080905092711E-3</v>
      </c>
      <c r="O89" s="20">
        <f>F89/F92</f>
        <v>2.165248639652968E-3</v>
      </c>
      <c r="P89" s="20">
        <f>G89/G92</f>
        <v>1.8143278154118612E-3</v>
      </c>
      <c r="Q89" s="20">
        <f t="shared" ref="Q89:R89" si="85">H89/H92</f>
        <v>1.9903123821159718E-3</v>
      </c>
      <c r="R89" s="20">
        <f t="shared" si="85"/>
        <v>2.5284228542002967E-3</v>
      </c>
      <c r="S89" s="157">
        <f>J89/J92</f>
        <v>3.1643475276946966E-3</v>
      </c>
      <c r="U89" s="43">
        <f t="shared" si="51"/>
        <v>0.2774287802789826</v>
      </c>
      <c r="V89" s="98">
        <f t="shared" si="52"/>
        <v>6.3592467349439991E-2</v>
      </c>
    </row>
    <row r="90" spans="1:22" ht="20.100000000000001" customHeight="1" x14ac:dyDescent="0.25">
      <c r="A90" s="23"/>
      <c r="B90" t="s">
        <v>91</v>
      </c>
      <c r="C90" s="9">
        <v>447205</v>
      </c>
      <c r="D90" s="10">
        <v>575637</v>
      </c>
      <c r="E90" s="10">
        <v>532164</v>
      </c>
      <c r="F90" s="10">
        <v>652000</v>
      </c>
      <c r="G90" s="10">
        <v>589687</v>
      </c>
      <c r="H90" s="10">
        <v>732315</v>
      </c>
      <c r="I90" s="10">
        <v>950530</v>
      </c>
      <c r="J90" s="11">
        <v>1215106</v>
      </c>
      <c r="L90" s="48">
        <f>C90/C89</f>
        <v>0.84405534615885502</v>
      </c>
      <c r="M90" s="35">
        <f>D90/D89</f>
        <v>0.88672630169862798</v>
      </c>
      <c r="N90" s="17">
        <f>E90/E89</f>
        <v>0.84212358627761574</v>
      </c>
      <c r="O90" s="17">
        <f>F90/F89</f>
        <v>0.90626294413139141</v>
      </c>
      <c r="P90" s="17">
        <f>G90/G89</f>
        <v>0.92200973471114056</v>
      </c>
      <c r="Q90" s="17">
        <f t="shared" ref="Q90:R90" si="86">H90/H89</f>
        <v>0.93963034008455604</v>
      </c>
      <c r="R90" s="17">
        <f t="shared" si="86"/>
        <v>0.95968927443520968</v>
      </c>
      <c r="S90" s="49">
        <f>J90/J89</f>
        <v>0.96037817420767813</v>
      </c>
      <c r="U90" s="77">
        <f t="shared" si="51"/>
        <v>0.27834576499426633</v>
      </c>
      <c r="V90" s="74">
        <f t="shared" si="52"/>
        <v>6.8889977246844314E-2</v>
      </c>
    </row>
    <row r="91" spans="1:22" ht="20.100000000000001" customHeight="1" thickBot="1" x14ac:dyDescent="0.3">
      <c r="A91" s="23"/>
      <c r="B91" t="s">
        <v>92</v>
      </c>
      <c r="C91" s="9">
        <v>82624</v>
      </c>
      <c r="D91" s="10">
        <v>73534</v>
      </c>
      <c r="E91" s="10">
        <v>99767</v>
      </c>
      <c r="F91" s="10">
        <v>67438</v>
      </c>
      <c r="G91" s="10">
        <v>49880</v>
      </c>
      <c r="H91" s="10">
        <v>47050</v>
      </c>
      <c r="I91" s="10">
        <v>39926</v>
      </c>
      <c r="J91" s="11">
        <v>50131</v>
      </c>
      <c r="L91" s="48">
        <f>C91/C89</f>
        <v>0.15594465384114498</v>
      </c>
      <c r="M91" s="236">
        <f>D91/D89</f>
        <v>0.11327369830137206</v>
      </c>
      <c r="N91" s="238">
        <f>E91/E89</f>
        <v>0.15787641372238426</v>
      </c>
      <c r="O91" s="238">
        <f>F91/F89</f>
        <v>9.3737055868608546E-2</v>
      </c>
      <c r="P91" s="238">
        <f>G91/G89</f>
        <v>7.7990265288859495E-2</v>
      </c>
      <c r="Q91" s="238">
        <f t="shared" ref="Q91:R91" si="87">H91/H89</f>
        <v>6.0369659915443984E-2</v>
      </c>
      <c r="R91" s="238">
        <f t="shared" si="87"/>
        <v>4.0310725564790359E-2</v>
      </c>
      <c r="S91" s="49">
        <f>J91/J89</f>
        <v>3.9621825792321916E-2</v>
      </c>
      <c r="U91" s="75">
        <f t="shared" si="51"/>
        <v>0.25559785603366225</v>
      </c>
      <c r="V91" s="74">
        <f t="shared" si="52"/>
        <v>-6.8889977246844314E-2</v>
      </c>
    </row>
    <row r="92" spans="1:22" ht="20.100000000000001" customHeight="1" thickBot="1" x14ac:dyDescent="0.3">
      <c r="A92" s="45" t="s">
        <v>21</v>
      </c>
      <c r="B92" s="70"/>
      <c r="C92" s="54">
        <f t="shared" ref="C92:F92" si="88">C54+C57+C60+C63+C65+C68+C71+C74+C77+C80+C83+C86+C89</f>
        <v>270476629</v>
      </c>
      <c r="D92" s="55">
        <f t="shared" si="88"/>
        <v>289277021</v>
      </c>
      <c r="E92" s="55">
        <f t="shared" si="88"/>
        <v>309420015</v>
      </c>
      <c r="F92" s="55">
        <f t="shared" si="88"/>
        <v>332265767</v>
      </c>
      <c r="G92" s="55">
        <f t="shared" ref="G92:H92" si="89">G54+G57+G60+G63+G65+G68+G71+G74+G77+G80+G83+G86+G89</f>
        <v>352509064</v>
      </c>
      <c r="H92" s="55">
        <f t="shared" si="89"/>
        <v>391579235</v>
      </c>
      <c r="I92" s="55">
        <f t="shared" ref="I92:J93" si="90">I54+I57+I60+I63+I65+I68+I71+I74+I77+I80+I83+I86+I89</f>
        <v>391728780</v>
      </c>
      <c r="J92" s="243">
        <f t="shared" si="90"/>
        <v>399841354</v>
      </c>
      <c r="L92" s="59">
        <f>L54+L57+L60+L63+L65+L68+L71+L74+L77+L80+L83+L86+L89</f>
        <v>1</v>
      </c>
      <c r="M92" s="237">
        <f t="shared" ref="M92:S92" si="91">M54+M57+M60+M63+M65+M68+M71+M74+M77+M80+M83+M86+M89</f>
        <v>0.99999999999999989</v>
      </c>
      <c r="N92" s="237">
        <f t="shared" si="91"/>
        <v>1</v>
      </c>
      <c r="O92" s="237">
        <f t="shared" si="91"/>
        <v>0.99999999999999989</v>
      </c>
      <c r="P92" s="237">
        <f t="shared" ref="P92" si="92">P54+P57+P60+P63+P65+P68+P71+P74+P77+P80+P83+P86+P89</f>
        <v>1</v>
      </c>
      <c r="Q92" s="237">
        <f t="shared" ref="Q92:R92" si="93">Q54+Q57+Q60+Q63+Q65+Q68+Q71+Q74+Q77+Q80+Q83+Q86+Q89</f>
        <v>1</v>
      </c>
      <c r="R92" s="237">
        <f t="shared" si="93"/>
        <v>1</v>
      </c>
      <c r="S92" s="60">
        <f t="shared" si="91"/>
        <v>1.0000000000000002</v>
      </c>
      <c r="U92" s="63">
        <f t="shared" si="51"/>
        <v>2.0709670604237961E-2</v>
      </c>
      <c r="V92" s="101">
        <f t="shared" si="52"/>
        <v>2.2204460492503131E-14</v>
      </c>
    </row>
    <row r="93" spans="1:22" ht="20.100000000000001" customHeight="1" x14ac:dyDescent="0.25">
      <c r="A93" s="23"/>
      <c r="B93" t="s">
        <v>91</v>
      </c>
      <c r="C93" s="207">
        <f>C55+C58+C61+C64+C66+C69+C72+C75+C78+C81+C84+C87+C90</f>
        <v>132873186</v>
      </c>
      <c r="D93" s="208">
        <f t="shared" ref="D93:F93" si="94">D55+D58+D61+D64+D66+D69+D72+D75+D78+D81+D84+D87+D90</f>
        <v>143542959</v>
      </c>
      <c r="E93" s="208">
        <f t="shared" si="94"/>
        <v>160484326</v>
      </c>
      <c r="F93" s="208">
        <f t="shared" si="94"/>
        <v>174518414</v>
      </c>
      <c r="G93" s="208">
        <f t="shared" ref="G93:H93" si="95">G55+G58+G61+G64+G66+G69+G72+G75+G78+G81+G84+G87+G90</f>
        <v>182645433</v>
      </c>
      <c r="H93" s="208">
        <f t="shared" si="95"/>
        <v>202284960</v>
      </c>
      <c r="I93" s="208">
        <f t="shared" si="90"/>
        <v>199676442</v>
      </c>
      <c r="J93" s="169">
        <f t="shared" si="90"/>
        <v>201658027</v>
      </c>
      <c r="L93" s="48">
        <f>C93/C92</f>
        <v>0.49125570106095934</v>
      </c>
      <c r="M93" s="50">
        <f>D93/D92</f>
        <v>0.49621279458626616</v>
      </c>
      <c r="N93" s="50">
        <f>E93/E92</f>
        <v>0.51866174849742674</v>
      </c>
      <c r="O93" s="50">
        <f>F93/F92</f>
        <v>0.5252374193577396</v>
      </c>
      <c r="P93" s="50">
        <f>G93/G92</f>
        <v>0.51812974942397505</v>
      </c>
      <c r="Q93" s="50">
        <f t="shared" ref="Q93:R93" si="96">H93/H92</f>
        <v>0.51658755602809225</v>
      </c>
      <c r="R93" s="50">
        <f t="shared" si="96"/>
        <v>0.5097313554546592</v>
      </c>
      <c r="S93" s="227">
        <f>J93/J92</f>
        <v>0.50434509833117458</v>
      </c>
      <c r="U93" s="77">
        <f t="shared" si="51"/>
        <v>9.9239799154674443E-3</v>
      </c>
      <c r="V93" s="74">
        <f t="shared" si="52"/>
        <v>-0.53862571234846168</v>
      </c>
    </row>
    <row r="94" spans="1:22" ht="20.100000000000001" customHeight="1" thickBot="1" x14ac:dyDescent="0.3">
      <c r="A94" s="29"/>
      <c r="B94" s="24" t="s">
        <v>92</v>
      </c>
      <c r="C94" s="30">
        <f>C56+C59+C62+C67+C70+C73+C76+C79+C82+C85+C88+C91</f>
        <v>137603443</v>
      </c>
      <c r="D94" s="31">
        <f t="shared" ref="D94:F94" si="97">D56+D59+D62+D67+D70+D73+D76+D79+D82+D85+D88+D91</f>
        <v>145734062</v>
      </c>
      <c r="E94" s="31">
        <f t="shared" si="97"/>
        <v>148935689</v>
      </c>
      <c r="F94" s="31">
        <f t="shared" si="97"/>
        <v>157747353</v>
      </c>
      <c r="G94" s="31">
        <f t="shared" ref="G94:H94" si="98">G56+G59+G62+G67+G70+G73+G76+G79+G82+G85+G88+G91</f>
        <v>169863631</v>
      </c>
      <c r="H94" s="31">
        <f t="shared" si="98"/>
        <v>189294275</v>
      </c>
      <c r="I94" s="31">
        <f t="shared" ref="I94:J94" si="99">I56+I59+I62+I67+I70+I73+I76+I79+I82+I85+I88+I91</f>
        <v>192052338</v>
      </c>
      <c r="J94" s="40">
        <f t="shared" si="99"/>
        <v>198183327</v>
      </c>
      <c r="L94" s="114">
        <f>C94/C92</f>
        <v>0.50874429893904072</v>
      </c>
      <c r="M94" s="51">
        <f>D94/D92</f>
        <v>0.5037872054137339</v>
      </c>
      <c r="N94" s="51">
        <f>E94/E92</f>
        <v>0.48133825150257331</v>
      </c>
      <c r="O94" s="51">
        <f>F94/F92</f>
        <v>0.4747625806422604</v>
      </c>
      <c r="P94" s="51">
        <f>G94/G92</f>
        <v>0.48187025057602489</v>
      </c>
      <c r="Q94" s="51">
        <f t="shared" ref="Q94:R94" si="100">H94/H92</f>
        <v>0.48341244397190775</v>
      </c>
      <c r="R94" s="51">
        <f t="shared" si="100"/>
        <v>0.4902686445453408</v>
      </c>
      <c r="S94" s="64">
        <f>J94/J92</f>
        <v>0.49565490166882537</v>
      </c>
      <c r="U94" s="75">
        <f t="shared" si="51"/>
        <v>3.1923532219639006E-2</v>
      </c>
      <c r="V94" s="76">
        <f t="shared" si="52"/>
        <v>0.53862571234845613</v>
      </c>
    </row>
    <row r="97" spans="1:12" x14ac:dyDescent="0.25">
      <c r="A97" s="1" t="s">
        <v>27</v>
      </c>
      <c r="L97" s="1"/>
    </row>
    <row r="98" spans="1:12" ht="15.75" thickBot="1" x14ac:dyDescent="0.3"/>
    <row r="99" spans="1:12" ht="24" customHeight="1" x14ac:dyDescent="0.25">
      <c r="A99" s="355" t="s">
        <v>36</v>
      </c>
      <c r="B99" s="366"/>
      <c r="C99" s="357">
        <v>2016</v>
      </c>
      <c r="D99" s="348">
        <v>2017</v>
      </c>
      <c r="E99" s="353">
        <v>2018</v>
      </c>
      <c r="F99" s="353">
        <v>2019</v>
      </c>
      <c r="G99" s="353">
        <v>2020</v>
      </c>
      <c r="H99" s="353">
        <v>2021</v>
      </c>
      <c r="I99" s="348">
        <v>2022</v>
      </c>
      <c r="J99" s="342">
        <v>2023</v>
      </c>
      <c r="L99" s="351" t="s">
        <v>90</v>
      </c>
    </row>
    <row r="100" spans="1:12" ht="21.75" customHeight="1" thickBot="1" x14ac:dyDescent="0.3">
      <c r="A100" s="367"/>
      <c r="B100" s="368"/>
      <c r="C100" s="369"/>
      <c r="D100" s="350"/>
      <c r="E100" s="363"/>
      <c r="F100" s="363"/>
      <c r="G100" s="363"/>
      <c r="H100" s="363"/>
      <c r="I100" s="350"/>
      <c r="J100" s="370"/>
      <c r="L100" s="352"/>
    </row>
    <row r="101" spans="1:12" ht="20.100000000000001" customHeight="1" thickBot="1" x14ac:dyDescent="0.3">
      <c r="A101" s="5" t="s">
        <v>10</v>
      </c>
      <c r="B101" s="6"/>
      <c r="C101" s="83">
        <f>C54/C7</f>
        <v>3.1072184101681737</v>
      </c>
      <c r="D101" s="102">
        <f t="shared" ref="D101:J116" si="101">D54/D7</f>
        <v>3.1804030646425181</v>
      </c>
      <c r="E101" s="102">
        <f t="shared" si="101"/>
        <v>3.2743204425841306</v>
      </c>
      <c r="F101" s="102">
        <f t="shared" si="101"/>
        <v>3.2864474761518645</v>
      </c>
      <c r="G101" s="102">
        <f t="shared" ref="G101" si="102">G54/G7</f>
        <v>3.2671922631423351</v>
      </c>
      <c r="H101" s="102">
        <f t="shared" ref="H101:I101" si="103">H54/H7</f>
        <v>3.3635217421674963</v>
      </c>
      <c r="I101" s="102">
        <f t="shared" si="103"/>
        <v>3.5517084313949545</v>
      </c>
      <c r="J101" s="94">
        <f t="shared" si="101"/>
        <v>3.7339970810888694</v>
      </c>
      <c r="L101" s="22">
        <f>(J101-I101)/I101</f>
        <v>5.1324215716187026E-2</v>
      </c>
    </row>
    <row r="102" spans="1:12" ht="20.100000000000001" customHeight="1" x14ac:dyDescent="0.25">
      <c r="A102" s="23"/>
      <c r="B102" t="s">
        <v>91</v>
      </c>
      <c r="C102" s="164">
        <f t="shared" ref="C102:J117" si="104">C55/C8</f>
        <v>3.3902505589553571</v>
      </c>
      <c r="D102" s="165">
        <f t="shared" si="104"/>
        <v>3.3264493793849317</v>
      </c>
      <c r="E102" s="165">
        <f t="shared" si="101"/>
        <v>3.1549509809327407</v>
      </c>
      <c r="F102" s="165">
        <f t="shared" si="101"/>
        <v>3.0478239172979733</v>
      </c>
      <c r="G102" s="165">
        <f t="shared" ref="G102" si="105">G55/G8</f>
        <v>3.3095356561730966</v>
      </c>
      <c r="H102" s="165">
        <f t="shared" ref="H102:I102" si="106">H55/H8</f>
        <v>3.2156203604438418</v>
      </c>
      <c r="I102" s="165">
        <f t="shared" si="106"/>
        <v>2.9978505802707929</v>
      </c>
      <c r="J102" s="88">
        <f t="shared" si="104"/>
        <v>3.0374044923653005</v>
      </c>
      <c r="L102" s="163">
        <f t="shared" ref="L102:L141" si="107">(J102-I102)/I102</f>
        <v>1.3194090577701436E-2</v>
      </c>
    </row>
    <row r="103" spans="1:12" ht="20.100000000000001" customHeight="1" thickBot="1" x14ac:dyDescent="0.3">
      <c r="A103" s="23"/>
      <c r="B103" t="s">
        <v>92</v>
      </c>
      <c r="C103" s="164">
        <f t="shared" si="104"/>
        <v>3.0992542341842744</v>
      </c>
      <c r="D103" s="165">
        <f t="shared" si="104"/>
        <v>3.1766314351302305</v>
      </c>
      <c r="E103" s="165">
        <f t="shared" si="101"/>
        <v>3.2781084789864363</v>
      </c>
      <c r="F103" s="165">
        <f t="shared" si="101"/>
        <v>3.2942250757422418</v>
      </c>
      <c r="G103" s="165">
        <f t="shared" ref="G103" si="108">G56/G9</f>
        <v>3.2660159387008676</v>
      </c>
      <c r="H103" s="165">
        <f t="shared" ref="H103:I103" si="109">H56/H9</f>
        <v>3.3689832406476454</v>
      </c>
      <c r="I103" s="165">
        <f t="shared" si="109"/>
        <v>3.5823690797466528</v>
      </c>
      <c r="J103" s="88">
        <f t="shared" si="104"/>
        <v>3.7801839290838801</v>
      </c>
      <c r="L103" s="32">
        <f t="shared" si="107"/>
        <v>5.5219003104843949E-2</v>
      </c>
    </row>
    <row r="104" spans="1:12" ht="20.100000000000001" customHeight="1" thickBot="1" x14ac:dyDescent="0.3">
      <c r="A104" s="5" t="s">
        <v>18</v>
      </c>
      <c r="B104" s="6"/>
      <c r="C104" s="83">
        <f t="shared" si="104"/>
        <v>3.0683299669482187</v>
      </c>
      <c r="D104" s="102">
        <f t="shared" si="104"/>
        <v>3.4523042163670796</v>
      </c>
      <c r="E104" s="102">
        <f t="shared" si="101"/>
        <v>4.9327896800144559</v>
      </c>
      <c r="F104" s="102">
        <f t="shared" si="101"/>
        <v>5.4892722757062522</v>
      </c>
      <c r="G104" s="102">
        <f t="shared" ref="G104" si="110">G57/G10</f>
        <v>6.0537592649209637</v>
      </c>
      <c r="H104" s="102">
        <f t="shared" ref="H104:I104" si="111">H57/H10</f>
        <v>6.8455806236617081</v>
      </c>
      <c r="I104" s="102">
        <f t="shared" si="111"/>
        <v>8.1720527847546141</v>
      </c>
      <c r="J104" s="94">
        <f t="shared" si="104"/>
        <v>8.558869016346133</v>
      </c>
      <c r="L104" s="22">
        <f t="shared" si="107"/>
        <v>4.7334034884496161E-2</v>
      </c>
    </row>
    <row r="105" spans="1:12" ht="20.100000000000001" customHeight="1" x14ac:dyDescent="0.25">
      <c r="A105" s="23"/>
      <c r="B105" t="s">
        <v>91</v>
      </c>
      <c r="C105" s="164">
        <f t="shared" si="104"/>
        <v>3.003180074922565</v>
      </c>
      <c r="D105" s="165">
        <f t="shared" si="104"/>
        <v>3.3526690676270507</v>
      </c>
      <c r="E105" s="165">
        <f t="shared" si="101"/>
        <v>4.8271347369765607</v>
      </c>
      <c r="F105" s="165">
        <f t="shared" si="101"/>
        <v>5.0853207757354806</v>
      </c>
      <c r="G105" s="165">
        <f t="shared" ref="G105" si="112">G58/G11</f>
        <v>6.0117609230655074</v>
      </c>
      <c r="H105" s="165">
        <f t="shared" ref="H105:I105" si="113">H58/H11</f>
        <v>6.9809759646981506</v>
      </c>
      <c r="I105" s="165">
        <f t="shared" si="113"/>
        <v>8.9296635208399078</v>
      </c>
      <c r="J105" s="88">
        <f t="shared" si="104"/>
        <v>9.0177380687251905</v>
      </c>
      <c r="L105" s="163">
        <f t="shared" si="107"/>
        <v>9.8631429593887491E-3</v>
      </c>
    </row>
    <row r="106" spans="1:12" ht="20.100000000000001" customHeight="1" thickBot="1" x14ac:dyDescent="0.3">
      <c r="A106" s="23"/>
      <c r="B106" t="s">
        <v>92</v>
      </c>
      <c r="C106" s="164">
        <f t="shared" si="104"/>
        <v>3.669365721997301</v>
      </c>
      <c r="D106" s="165">
        <f t="shared" si="104"/>
        <v>4.2553539176055732</v>
      </c>
      <c r="E106" s="165">
        <f t="shared" si="101"/>
        <v>5.2304969856932901</v>
      </c>
      <c r="F106" s="165">
        <f t="shared" si="101"/>
        <v>6.2601889208320252</v>
      </c>
      <c r="G106" s="165">
        <f t="shared" ref="G106" si="114">G59/G12</f>
        <v>6.1383217131474099</v>
      </c>
      <c r="H106" s="165">
        <f t="shared" ref="H106:I106" si="115">H59/H12</f>
        <v>6.6389396381873542</v>
      </c>
      <c r="I106" s="165">
        <f t="shared" si="115"/>
        <v>7.2236008115921209</v>
      </c>
      <c r="J106" s="88">
        <f t="shared" si="104"/>
        <v>7.9632350440431248</v>
      </c>
      <c r="L106" s="32">
        <f t="shared" si="107"/>
        <v>0.1023913490989246</v>
      </c>
    </row>
    <row r="107" spans="1:12" ht="20.100000000000001" customHeight="1" thickBot="1" x14ac:dyDescent="0.3">
      <c r="A107" s="5" t="s">
        <v>15</v>
      </c>
      <c r="B107" s="6"/>
      <c r="C107" s="83">
        <f t="shared" si="104"/>
        <v>4.6082630427651941</v>
      </c>
      <c r="D107" s="102">
        <f t="shared" si="104"/>
        <v>4.758014830125072</v>
      </c>
      <c r="E107" s="102">
        <f t="shared" si="101"/>
        <v>5.2158887373037963</v>
      </c>
      <c r="F107" s="102">
        <f t="shared" si="101"/>
        <v>5.8826120227282956</v>
      </c>
      <c r="G107" s="102">
        <f t="shared" ref="G107" si="116">G60/G13</f>
        <v>5.924750748432853</v>
      </c>
      <c r="H107" s="102">
        <f t="shared" ref="H107:I107" si="117">H60/H13</f>
        <v>6.1931502316495362</v>
      </c>
      <c r="I107" s="102">
        <f t="shared" si="117"/>
        <v>6.4556266382665752</v>
      </c>
      <c r="J107" s="94">
        <f t="shared" si="104"/>
        <v>6.6733487714972233</v>
      </c>
      <c r="L107" s="22">
        <f t="shared" si="107"/>
        <v>3.3725948762289237E-2</v>
      </c>
    </row>
    <row r="108" spans="1:12" ht="20.100000000000001" customHeight="1" x14ac:dyDescent="0.25">
      <c r="A108" s="23"/>
      <c r="B108" t="s">
        <v>91</v>
      </c>
      <c r="C108" s="164">
        <f t="shared" si="104"/>
        <v>1.7211880993733839</v>
      </c>
      <c r="D108" s="165">
        <f t="shared" si="104"/>
        <v>1.9959343887231404</v>
      </c>
      <c r="E108" s="165">
        <f t="shared" si="101"/>
        <v>2.4975377130397378</v>
      </c>
      <c r="F108" s="165">
        <f t="shared" si="101"/>
        <v>2.9968969543271862</v>
      </c>
      <c r="G108" s="165">
        <f t="shared" ref="G108" si="118">G61/G14</f>
        <v>3.3948232088674222</v>
      </c>
      <c r="H108" s="165">
        <f t="shared" ref="H108:I108" si="119">H61/H14</f>
        <v>3.6931763696773587</v>
      </c>
      <c r="I108" s="165">
        <f t="shared" si="119"/>
        <v>4.3688126380159673</v>
      </c>
      <c r="J108" s="88">
        <f t="shared" si="104"/>
        <v>4.8660699984544697</v>
      </c>
      <c r="L108" s="163">
        <f t="shared" si="107"/>
        <v>0.11381979536305421</v>
      </c>
    </row>
    <row r="109" spans="1:12" ht="20.100000000000001" customHeight="1" thickBot="1" x14ac:dyDescent="0.3">
      <c r="A109" s="23"/>
      <c r="B109" t="s">
        <v>92</v>
      </c>
      <c r="C109" s="164">
        <f t="shared" si="104"/>
        <v>5.0788326906901489</v>
      </c>
      <c r="D109" s="165">
        <f t="shared" si="104"/>
        <v>5.0760587240005988</v>
      </c>
      <c r="E109" s="165">
        <f t="shared" si="101"/>
        <v>5.4829726419442419</v>
      </c>
      <c r="F109" s="165">
        <f t="shared" si="101"/>
        <v>6.0456739587301671</v>
      </c>
      <c r="G109" s="165">
        <f t="shared" ref="G109" si="120">G62/G15</f>
        <v>6.0206046502005215</v>
      </c>
      <c r="H109" s="165">
        <f t="shared" ref="H109:I109" si="121">H62/H15</f>
        <v>6.2899283973573583</v>
      </c>
      <c r="I109" s="165">
        <f t="shared" si="121"/>
        <v>6.5245615862854418</v>
      </c>
      <c r="J109" s="88">
        <f t="shared" si="104"/>
        <v>6.731871971458137</v>
      </c>
      <c r="L109" s="32">
        <f t="shared" si="107"/>
        <v>3.1773841419239474E-2</v>
      </c>
    </row>
    <row r="110" spans="1:12" ht="20.100000000000001" customHeight="1" thickBot="1" x14ac:dyDescent="0.3">
      <c r="A110" s="5" t="s">
        <v>8</v>
      </c>
      <c r="B110" s="6"/>
      <c r="C110" s="83">
        <f t="shared" si="104"/>
        <v>1.8313554028732042</v>
      </c>
      <c r="D110" s="102">
        <f t="shared" si="104"/>
        <v>2.1490453320838703</v>
      </c>
      <c r="E110" s="102">
        <f t="shared" si="101"/>
        <v>1.8330268616317045</v>
      </c>
      <c r="F110" s="102">
        <f t="shared" si="101"/>
        <v>1.8614387112903401</v>
      </c>
      <c r="G110" s="102">
        <f t="shared" ref="G110" si="122">G63/G16</f>
        <v>2.0368236331900675</v>
      </c>
      <c r="H110" s="102"/>
      <c r="I110" s="102"/>
      <c r="J110" s="94"/>
      <c r="L110" s="22"/>
    </row>
    <row r="111" spans="1:12" ht="20.100000000000001" customHeight="1" thickBot="1" x14ac:dyDescent="0.3">
      <c r="A111" s="23"/>
      <c r="B111" t="s">
        <v>91</v>
      </c>
      <c r="C111" s="164">
        <f t="shared" si="104"/>
        <v>1.8313554028732042</v>
      </c>
      <c r="D111" s="165">
        <f t="shared" si="104"/>
        <v>2.1490453320838703</v>
      </c>
      <c r="E111" s="165">
        <f t="shared" si="101"/>
        <v>1.8330268616317045</v>
      </c>
      <c r="F111" s="165">
        <f t="shared" si="101"/>
        <v>1.8614387112903401</v>
      </c>
      <c r="G111" s="165">
        <f t="shared" ref="G111" si="123">G64/G17</f>
        <v>2.0368236331900675</v>
      </c>
      <c r="H111" s="165"/>
      <c r="I111" s="165"/>
      <c r="J111" s="88"/>
      <c r="L111" s="209"/>
    </row>
    <row r="112" spans="1:12" ht="20.100000000000001" customHeight="1" thickBot="1" x14ac:dyDescent="0.3">
      <c r="A112" s="5" t="s">
        <v>16</v>
      </c>
      <c r="B112" s="6"/>
      <c r="C112" s="83">
        <f t="shared" si="104"/>
        <v>3.4174447174447176</v>
      </c>
      <c r="D112" s="102">
        <f t="shared" si="104"/>
        <v>3.5232390991854334</v>
      </c>
      <c r="E112" s="102">
        <f t="shared" si="101"/>
        <v>3.3732123411978221</v>
      </c>
      <c r="F112" s="102">
        <f t="shared" si="101"/>
        <v>4.1576092415871422</v>
      </c>
      <c r="G112" s="102">
        <f t="shared" ref="G112" si="124">G65/G18</f>
        <v>4.3125341492733034</v>
      </c>
      <c r="H112" s="102">
        <f t="shared" ref="H112:I112" si="125">H65/H18</f>
        <v>4.0231084939329049</v>
      </c>
      <c r="I112" s="102">
        <f t="shared" si="125"/>
        <v>4.4964476992020987</v>
      </c>
      <c r="J112" s="94">
        <f t="shared" si="104"/>
        <v>6.0744623655913976</v>
      </c>
      <c r="L112" s="22">
        <f t="shared" si="107"/>
        <v>0.35094696345947046</v>
      </c>
    </row>
    <row r="113" spans="1:12" ht="20.100000000000001" customHeight="1" x14ac:dyDescent="0.25">
      <c r="A113" s="23"/>
      <c r="B113" t="s">
        <v>91</v>
      </c>
      <c r="C113" s="164">
        <f t="shared" si="104"/>
        <v>2.8253545024845472</v>
      </c>
      <c r="D113" s="165">
        <f t="shared" si="104"/>
        <v>2.9056913711469705</v>
      </c>
      <c r="E113" s="165">
        <f t="shared" si="101"/>
        <v>2.9232299484582693</v>
      </c>
      <c r="F113" s="165">
        <f t="shared" si="101"/>
        <v>3.1872068230277186</v>
      </c>
      <c r="G113" s="165">
        <f t="shared" ref="G113" si="126">G66/G19</f>
        <v>3.16734693877551</v>
      </c>
      <c r="H113" s="165">
        <f t="shared" ref="H113:I113" si="127">H66/H19</f>
        <v>2.9105640386413212</v>
      </c>
      <c r="I113" s="165">
        <f t="shared" si="127"/>
        <v>3.020503597122302</v>
      </c>
      <c r="J113" s="88">
        <f t="shared" si="104"/>
        <v>3.1221680527674218</v>
      </c>
      <c r="L113" s="163">
        <f t="shared" si="107"/>
        <v>3.3658114409126257E-2</v>
      </c>
    </row>
    <row r="114" spans="1:12" ht="20.100000000000001" customHeight="1" thickBot="1" x14ac:dyDescent="0.3">
      <c r="A114" s="23"/>
      <c r="B114" t="s">
        <v>92</v>
      </c>
      <c r="C114" s="164">
        <f t="shared" si="104"/>
        <v>4.6514271280626422</v>
      </c>
      <c r="D114" s="165">
        <f t="shared" si="104"/>
        <v>5.023474178403756</v>
      </c>
      <c r="E114" s="165">
        <f t="shared" si="101"/>
        <v>5.2054491899852726</v>
      </c>
      <c r="F114" s="165">
        <f t="shared" si="101"/>
        <v>6.4955479452054794</v>
      </c>
      <c r="G114" s="165">
        <f t="shared" ref="G114" si="128">G67/G20</f>
        <v>5.7833250124812778</v>
      </c>
      <c r="H114" s="165">
        <f t="shared" ref="H114:I114" si="129">H67/H20</f>
        <v>5.5137787056367431</v>
      </c>
      <c r="I114" s="165">
        <f t="shared" si="129"/>
        <v>6.7829478963499579</v>
      </c>
      <c r="J114" s="88">
        <f t="shared" si="104"/>
        <v>8.6787250189729317</v>
      </c>
      <c r="L114" s="32">
        <f t="shared" si="107"/>
        <v>0.27949162393583032</v>
      </c>
    </row>
    <row r="115" spans="1:12" ht="20.100000000000001" customHeight="1" thickBot="1" x14ac:dyDescent="0.3">
      <c r="A115" s="5" t="s">
        <v>19</v>
      </c>
      <c r="B115" s="6"/>
      <c r="C115" s="83">
        <f t="shared" si="104"/>
        <v>2.1756047266454122</v>
      </c>
      <c r="D115" s="102">
        <f t="shared" si="104"/>
        <v>2.6124092046803837</v>
      </c>
      <c r="E115" s="102">
        <f t="shared" si="101"/>
        <v>2.3239647922346882</v>
      </c>
      <c r="F115" s="102">
        <f t="shared" si="101"/>
        <v>2.6343167682601587</v>
      </c>
      <c r="G115" s="102">
        <f t="shared" ref="G115" si="130">G68/G21</f>
        <v>3.4169438408825004</v>
      </c>
      <c r="H115" s="102">
        <f t="shared" ref="H115:I115" si="131">H68/H21</f>
        <v>4.9763481585557354</v>
      </c>
      <c r="I115" s="102">
        <f t="shared" si="131"/>
        <v>5.3876257702207315</v>
      </c>
      <c r="J115" s="94">
        <f t="shared" si="104"/>
        <v>5.1256223880391154</v>
      </c>
      <c r="L115" s="22">
        <f t="shared" si="107"/>
        <v>-4.8630582998136079E-2</v>
      </c>
    </row>
    <row r="116" spans="1:12" ht="20.100000000000001" customHeight="1" x14ac:dyDescent="0.25">
      <c r="A116" s="23"/>
      <c r="B116" t="s">
        <v>91</v>
      </c>
      <c r="C116" s="164">
        <f t="shared" si="104"/>
        <v>1.6828280230202874</v>
      </c>
      <c r="D116" s="165">
        <f t="shared" si="104"/>
        <v>1.9073363154958254</v>
      </c>
      <c r="E116" s="165">
        <f t="shared" si="101"/>
        <v>1.697864875860575</v>
      </c>
      <c r="F116" s="165">
        <f t="shared" si="101"/>
        <v>1.872614248860798</v>
      </c>
      <c r="G116" s="165">
        <f t="shared" ref="G116" si="132">G69/G22</f>
        <v>2.3470665178296271</v>
      </c>
      <c r="H116" s="165">
        <f t="shared" ref="H116:I116" si="133">H69/H22</f>
        <v>3.2377452546814087</v>
      </c>
      <c r="I116" s="165">
        <f t="shared" si="133"/>
        <v>3.7521513615466229</v>
      </c>
      <c r="J116" s="88">
        <f t="shared" si="104"/>
        <v>4.7119053254437873</v>
      </c>
      <c r="L116" s="163">
        <f t="shared" si="107"/>
        <v>0.25578764591776953</v>
      </c>
    </row>
    <row r="117" spans="1:12" ht="20.100000000000001" customHeight="1" thickBot="1" x14ac:dyDescent="0.3">
      <c r="A117" s="23"/>
      <c r="B117" t="s">
        <v>92</v>
      </c>
      <c r="C117" s="164">
        <f t="shared" si="104"/>
        <v>3.6264928396707234</v>
      </c>
      <c r="D117" s="165">
        <f t="shared" si="104"/>
        <v>4.3545684530287856</v>
      </c>
      <c r="E117" s="165">
        <f t="shared" si="104"/>
        <v>4.5797611852218481</v>
      </c>
      <c r="F117" s="165">
        <f t="shared" si="104"/>
        <v>4.6582152723907511</v>
      </c>
      <c r="G117" s="165">
        <f t="shared" ref="G117" si="134">G70/G23</f>
        <v>5.0913943343444199</v>
      </c>
      <c r="H117" s="165">
        <f t="shared" ref="H117:I117" si="135">H70/H23</f>
        <v>5.8614842330739405</v>
      </c>
      <c r="I117" s="165">
        <f t="shared" si="135"/>
        <v>5.9762563906743882</v>
      </c>
      <c r="J117" s="88">
        <f t="shared" si="104"/>
        <v>5.1802007712363203</v>
      </c>
      <c r="L117" s="32">
        <f t="shared" si="107"/>
        <v>-0.13320305679660396</v>
      </c>
    </row>
    <row r="118" spans="1:12" ht="20.100000000000001" customHeight="1" thickBot="1" x14ac:dyDescent="0.3">
      <c r="A118" s="5" t="s">
        <v>20</v>
      </c>
      <c r="B118" s="6"/>
      <c r="C118" s="83">
        <f t="shared" ref="C118:J133" si="136">C71/C24</f>
        <v>3.0944530831492969</v>
      </c>
      <c r="D118" s="102">
        <f t="shared" si="136"/>
        <v>3.0633340492995158</v>
      </c>
      <c r="E118" s="102">
        <f t="shared" si="136"/>
        <v>3.1628049484462837</v>
      </c>
      <c r="F118" s="102">
        <f t="shared" si="136"/>
        <v>3.3549586599272225</v>
      </c>
      <c r="G118" s="102">
        <f t="shared" ref="G118" si="137">G71/G24</f>
        <v>3.5277086706265339</v>
      </c>
      <c r="H118" s="102">
        <f t="shared" ref="H118:I118" si="138">H71/H24</f>
        <v>3.7244638006063147</v>
      </c>
      <c r="I118" s="102">
        <f t="shared" si="138"/>
        <v>3.8274880419958794</v>
      </c>
      <c r="J118" s="94">
        <f t="shared" si="136"/>
        <v>4.1798748887290111</v>
      </c>
      <c r="L118" s="22">
        <f t="shared" si="107"/>
        <v>9.2067393252880367E-2</v>
      </c>
    </row>
    <row r="119" spans="1:12" ht="20.100000000000001" customHeight="1" x14ac:dyDescent="0.25">
      <c r="A119" s="23"/>
      <c r="B119" t="s">
        <v>91</v>
      </c>
      <c r="C119" s="164">
        <f t="shared" si="136"/>
        <v>1.3984592390442734</v>
      </c>
      <c r="D119" s="165">
        <f t="shared" si="136"/>
        <v>1.356311122936936</v>
      </c>
      <c r="E119" s="165">
        <f t="shared" si="136"/>
        <v>1.4408217398954686</v>
      </c>
      <c r="F119" s="165">
        <f t="shared" si="136"/>
        <v>1.5147026508782961</v>
      </c>
      <c r="G119" s="165">
        <f t="shared" ref="G119" si="139">G72/G25</f>
        <v>1.6377704152503363</v>
      </c>
      <c r="H119" s="165">
        <f t="shared" ref="H119:I119" si="140">H72/H25</f>
        <v>1.6609621344832233</v>
      </c>
      <c r="I119" s="165">
        <f t="shared" si="140"/>
        <v>1.6551560381353692</v>
      </c>
      <c r="J119" s="88">
        <f t="shared" si="136"/>
        <v>1.7214057208636175</v>
      </c>
      <c r="L119" s="163">
        <f t="shared" si="107"/>
        <v>4.0026245986379966E-2</v>
      </c>
    </row>
    <row r="120" spans="1:12" ht="20.100000000000001" customHeight="1" thickBot="1" x14ac:dyDescent="0.3">
      <c r="A120" s="23"/>
      <c r="B120" t="s">
        <v>92</v>
      </c>
      <c r="C120" s="164">
        <f t="shared" si="136"/>
        <v>3.6702806122448979</v>
      </c>
      <c r="D120" s="165">
        <f t="shared" si="136"/>
        <v>3.9235036631512532</v>
      </c>
      <c r="E120" s="165">
        <f t="shared" si="136"/>
        <v>4.2516334741055983</v>
      </c>
      <c r="F120" s="165">
        <f t="shared" si="136"/>
        <v>4.385953011614764</v>
      </c>
      <c r="G120" s="165">
        <f t="shared" ref="G120" si="141">G73/G26</f>
        <v>4.2956705988071953</v>
      </c>
      <c r="H120" s="165">
        <f t="shared" ref="H120:I120" si="142">H73/H26</f>
        <v>4.4220296665357921</v>
      </c>
      <c r="I120" s="165">
        <f t="shared" si="142"/>
        <v>4.4437071131138204</v>
      </c>
      <c r="J120" s="88">
        <f t="shared" si="136"/>
        <v>4.7870011291695977</v>
      </c>
      <c r="L120" s="32">
        <f t="shared" si="107"/>
        <v>7.7253970011363415E-2</v>
      </c>
    </row>
    <row r="121" spans="1:12" ht="20.100000000000001" customHeight="1" thickBot="1" x14ac:dyDescent="0.3">
      <c r="A121" s="5" t="s">
        <v>86</v>
      </c>
      <c r="B121" s="6"/>
      <c r="C121" s="83">
        <f t="shared" si="136"/>
        <v>3.6242080016250129</v>
      </c>
      <c r="D121" s="102">
        <f t="shared" si="136"/>
        <v>3.8319918871902581</v>
      </c>
      <c r="E121" s="102">
        <f t="shared" si="136"/>
        <v>3.9938925411898385</v>
      </c>
      <c r="F121" s="102">
        <f t="shared" si="136"/>
        <v>3.769083871133954</v>
      </c>
      <c r="G121" s="102">
        <f t="shared" ref="G121" si="143">G74/G27</f>
        <v>3.9081079730067483</v>
      </c>
      <c r="H121" s="102">
        <f t="shared" ref="H121:I121" si="144">H74/H27</f>
        <v>3.7462922746351368</v>
      </c>
      <c r="I121" s="102">
        <f t="shared" si="144"/>
        <v>3.6057718852213778</v>
      </c>
      <c r="J121" s="94">
        <f t="shared" si="136"/>
        <v>3.7405264379508161</v>
      </c>
      <c r="L121" s="22">
        <f t="shared" si="107"/>
        <v>3.7371901778297037E-2</v>
      </c>
    </row>
    <row r="122" spans="1:12" ht="20.100000000000001" customHeight="1" x14ac:dyDescent="0.25">
      <c r="A122" s="23"/>
      <c r="B122" t="s">
        <v>91</v>
      </c>
      <c r="C122" s="164">
        <f t="shared" si="136"/>
        <v>2.268099490944004</v>
      </c>
      <c r="D122" s="165">
        <f t="shared" si="136"/>
        <v>2.4100976750584673</v>
      </c>
      <c r="E122" s="165">
        <f t="shared" si="136"/>
        <v>2.4694698289017758</v>
      </c>
      <c r="F122" s="165">
        <f t="shared" si="136"/>
        <v>2.4741180153726572</v>
      </c>
      <c r="G122" s="165">
        <f t="shared" ref="G122" si="145">G75/G28</f>
        <v>2.5058491201929898</v>
      </c>
      <c r="H122" s="165">
        <f t="shared" ref="H122:I122" si="146">H75/H28</f>
        <v>2.2966982105664768</v>
      </c>
      <c r="I122" s="165">
        <f t="shared" si="146"/>
        <v>2.2431614743700456</v>
      </c>
      <c r="J122" s="88">
        <f t="shared" si="136"/>
        <v>2.3247975188860135</v>
      </c>
      <c r="L122" s="163">
        <f t="shared" si="107"/>
        <v>3.6393298230522599E-2</v>
      </c>
    </row>
    <row r="123" spans="1:12" ht="20.100000000000001" customHeight="1" thickBot="1" x14ac:dyDescent="0.3">
      <c r="A123" s="23"/>
      <c r="B123" t="s">
        <v>92</v>
      </c>
      <c r="C123" s="164">
        <f t="shared" si="136"/>
        <v>4.4933625624162712</v>
      </c>
      <c r="D123" s="165">
        <f t="shared" si="136"/>
        <v>4.5026574565103257</v>
      </c>
      <c r="E123" s="165">
        <f t="shared" si="136"/>
        <v>5.2515960362015077</v>
      </c>
      <c r="F123" s="165">
        <f t="shared" si="136"/>
        <v>5.6843844802810155</v>
      </c>
      <c r="G123" s="165">
        <f t="shared" ref="G123" si="147">G76/G29</f>
        <v>5.7192318266168751</v>
      </c>
      <c r="H123" s="165">
        <f t="shared" ref="H123:I123" si="148">H76/H29</f>
        <v>5.3477948416742969</v>
      </c>
      <c r="I123" s="165">
        <f t="shared" si="148"/>
        <v>4.8909432022760653</v>
      </c>
      <c r="J123" s="88">
        <f t="shared" si="136"/>
        <v>5.0695605987208205</v>
      </c>
      <c r="L123" s="32">
        <f t="shared" si="107"/>
        <v>3.6520030811568883E-2</v>
      </c>
    </row>
    <row r="124" spans="1:12" ht="20.100000000000001" customHeight="1" thickBot="1" x14ac:dyDescent="0.3">
      <c r="A124" s="5" t="s">
        <v>9</v>
      </c>
      <c r="B124" s="6"/>
      <c r="C124" s="83">
        <f t="shared" si="136"/>
        <v>2.9725197434027817</v>
      </c>
      <c r="D124" s="102">
        <f t="shared" si="136"/>
        <v>3.0922176967130417</v>
      </c>
      <c r="E124" s="102">
        <f t="shared" si="136"/>
        <v>3.3400513414949007</v>
      </c>
      <c r="F124" s="102">
        <f t="shared" si="136"/>
        <v>3.3903876616029951</v>
      </c>
      <c r="G124" s="102">
        <f t="shared" ref="G124" si="149">G77/G30</f>
        <v>3.4035176225303028</v>
      </c>
      <c r="H124" s="102">
        <f t="shared" ref="H124:I124" si="150">H77/H30</f>
        <v>3.5315880702886275</v>
      </c>
      <c r="I124" s="102">
        <f t="shared" si="150"/>
        <v>3.729400724388034</v>
      </c>
      <c r="J124" s="94">
        <f t="shared" si="136"/>
        <v>3.9023458961846189</v>
      </c>
      <c r="L124" s="22">
        <f t="shared" si="107"/>
        <v>4.6373448330619883E-2</v>
      </c>
    </row>
    <row r="125" spans="1:12" ht="20.100000000000001" customHeight="1" x14ac:dyDescent="0.25">
      <c r="A125" s="23"/>
      <c r="B125" t="s">
        <v>91</v>
      </c>
      <c r="C125" s="164">
        <f t="shared" si="136"/>
        <v>2.9181149794315773</v>
      </c>
      <c r="D125" s="165">
        <f t="shared" si="136"/>
        <v>3.0410599434693277</v>
      </c>
      <c r="E125" s="165">
        <f t="shared" si="136"/>
        <v>3.298360874358127</v>
      </c>
      <c r="F125" s="165">
        <f t="shared" si="136"/>
        <v>3.3425153652964279</v>
      </c>
      <c r="G125" s="165">
        <f t="shared" ref="G125" si="151">G78/G31</f>
        <v>3.3475191504735813</v>
      </c>
      <c r="H125" s="165">
        <f t="shared" ref="H125:I125" si="152">H78/H31</f>
        <v>3.464746145016671</v>
      </c>
      <c r="I125" s="165">
        <f t="shared" si="152"/>
        <v>3.651393669588066</v>
      </c>
      <c r="J125" s="88">
        <f t="shared" si="136"/>
        <v>3.8193133837398556</v>
      </c>
      <c r="L125" s="163">
        <f t="shared" si="107"/>
        <v>4.5987841724755354E-2</v>
      </c>
    </row>
    <row r="126" spans="1:12" ht="20.100000000000001" customHeight="1" thickBot="1" x14ac:dyDescent="0.3">
      <c r="A126" s="23"/>
      <c r="B126" t="s">
        <v>92</v>
      </c>
      <c r="C126" s="164">
        <f t="shared" si="136"/>
        <v>5.6732394366197187</v>
      </c>
      <c r="D126" s="165">
        <f t="shared" si="136"/>
        <v>5.964771948640033</v>
      </c>
      <c r="E126" s="165">
        <f t="shared" si="136"/>
        <v>6.0453954752200367</v>
      </c>
      <c r="F126" s="165">
        <f t="shared" si="136"/>
        <v>5.3260315078769693</v>
      </c>
      <c r="G126" s="165">
        <f t="shared" ref="G126" si="153">G79/G32</f>
        <v>5.4788778210527243</v>
      </c>
      <c r="H126" s="165">
        <f t="shared" ref="H126:I126" si="154">H79/H32</f>
        <v>6.2383840991223538</v>
      </c>
      <c r="I126" s="165">
        <f t="shared" si="154"/>
        <v>6.7105557382439986</v>
      </c>
      <c r="J126" s="88">
        <f t="shared" si="136"/>
        <v>7.3881386779310656</v>
      </c>
      <c r="L126" s="32">
        <f t="shared" si="107"/>
        <v>0.10097270123627275</v>
      </c>
    </row>
    <row r="127" spans="1:12" ht="20.100000000000001" customHeight="1" thickBot="1" x14ac:dyDescent="0.3">
      <c r="A127" s="5" t="s">
        <v>12</v>
      </c>
      <c r="B127" s="6"/>
      <c r="C127" s="83">
        <f t="shared" si="136"/>
        <v>2.5870780949019956</v>
      </c>
      <c r="D127" s="102">
        <f t="shared" si="136"/>
        <v>2.6597150384712642</v>
      </c>
      <c r="E127" s="102">
        <f t="shared" si="136"/>
        <v>2.8435620972733431</v>
      </c>
      <c r="F127" s="102">
        <f t="shared" si="136"/>
        <v>2.4043502291056851</v>
      </c>
      <c r="G127" s="102">
        <f t="shared" ref="G127" si="155">G80/G33</f>
        <v>2.4388556619832822</v>
      </c>
      <c r="H127" s="102">
        <f t="shared" ref="H127:I127" si="156">H80/H33</f>
        <v>2.5250854549770492</v>
      </c>
      <c r="I127" s="102">
        <f t="shared" si="156"/>
        <v>2.7056056518206941</v>
      </c>
      <c r="J127" s="94">
        <f t="shared" si="136"/>
        <v>3.0055554835117126</v>
      </c>
      <c r="L127" s="22">
        <f t="shared" si="107"/>
        <v>0.11086236144176151</v>
      </c>
    </row>
    <row r="128" spans="1:12" ht="20.100000000000001" customHeight="1" x14ac:dyDescent="0.25">
      <c r="A128" s="23"/>
      <c r="B128" t="s">
        <v>91</v>
      </c>
      <c r="C128" s="164">
        <f t="shared" si="136"/>
        <v>2.3895686024086142</v>
      </c>
      <c r="D128" s="165">
        <f t="shared" si="136"/>
        <v>2.4549275269370896</v>
      </c>
      <c r="E128" s="165">
        <f t="shared" si="136"/>
        <v>2.6163489018828794</v>
      </c>
      <c r="F128" s="165">
        <f t="shared" si="136"/>
        <v>2.2140297106097062</v>
      </c>
      <c r="G128" s="165">
        <f t="shared" ref="G128" si="157">G81/G34</f>
        <v>2.2581991067471696</v>
      </c>
      <c r="H128" s="165">
        <f t="shared" ref="H128:I128" si="158">H81/H34</f>
        <v>2.3334956822091208</v>
      </c>
      <c r="I128" s="165">
        <f t="shared" si="158"/>
        <v>2.5023299525442613</v>
      </c>
      <c r="J128" s="88">
        <f t="shared" si="136"/>
        <v>2.7675702362887042</v>
      </c>
      <c r="L128" s="163">
        <f t="shared" si="107"/>
        <v>0.10599732600201588</v>
      </c>
    </row>
    <row r="129" spans="1:12" ht="20.100000000000001" customHeight="1" thickBot="1" x14ac:dyDescent="0.3">
      <c r="A129" s="23"/>
      <c r="B129" t="s">
        <v>92</v>
      </c>
      <c r="C129" s="164">
        <f t="shared" si="136"/>
        <v>4.2270905325136185</v>
      </c>
      <c r="D129" s="165">
        <f t="shared" si="136"/>
        <v>4.6068225001104679</v>
      </c>
      <c r="E129" s="165">
        <f t="shared" si="136"/>
        <v>5.0648714846842005</v>
      </c>
      <c r="F129" s="165">
        <f t="shared" si="136"/>
        <v>5.344949230714529</v>
      </c>
      <c r="G129" s="165">
        <f t="shared" ref="G129" si="159">G82/G35</f>
        <v>5.3137135013419572</v>
      </c>
      <c r="H129" s="165">
        <f t="shared" ref="H129:I129" si="160">H82/H35</f>
        <v>5.7135028496273561</v>
      </c>
      <c r="I129" s="165">
        <f t="shared" si="160"/>
        <v>6.4062315535699863</v>
      </c>
      <c r="J129" s="88">
        <f t="shared" si="136"/>
        <v>6.2599602923257391</v>
      </c>
      <c r="L129" s="32">
        <f t="shared" si="107"/>
        <v>-2.2832652866369606E-2</v>
      </c>
    </row>
    <row r="130" spans="1:12" ht="20.100000000000001" customHeight="1" thickBot="1" x14ac:dyDescent="0.3">
      <c r="A130" s="5" t="s">
        <v>11</v>
      </c>
      <c r="B130" s="6"/>
      <c r="C130" s="83">
        <f t="shared" si="136"/>
        <v>2.7053523323271169</v>
      </c>
      <c r="D130" s="102">
        <f t="shared" si="136"/>
        <v>2.8582163449429099</v>
      </c>
      <c r="E130" s="102">
        <f t="shared" si="136"/>
        <v>2.9886613293918165</v>
      </c>
      <c r="F130" s="102">
        <f t="shared" si="136"/>
        <v>3.0033512190316172</v>
      </c>
      <c r="G130" s="102">
        <f t="shared" ref="G130" si="161">G83/G36</f>
        <v>3.0337369720846326</v>
      </c>
      <c r="H130" s="102">
        <f t="shared" ref="H130:I130" si="162">H83/H36</f>
        <v>3.2037699739392358</v>
      </c>
      <c r="I130" s="102">
        <f t="shared" si="162"/>
        <v>3.4955690335382648</v>
      </c>
      <c r="J130" s="94">
        <f t="shared" si="136"/>
        <v>3.6013299588363306</v>
      </c>
      <c r="L130" s="22">
        <f t="shared" si="107"/>
        <v>3.0255710667803085E-2</v>
      </c>
    </row>
    <row r="131" spans="1:12" ht="20.100000000000001" customHeight="1" x14ac:dyDescent="0.25">
      <c r="A131" s="23"/>
      <c r="B131" t="s">
        <v>91</v>
      </c>
      <c r="C131" s="164">
        <f t="shared" si="136"/>
        <v>2.5997788984357326</v>
      </c>
      <c r="D131" s="165">
        <f t="shared" si="136"/>
        <v>2.794444199812542</v>
      </c>
      <c r="E131" s="165">
        <f t="shared" si="136"/>
        <v>2.94147223020674</v>
      </c>
      <c r="F131" s="165">
        <f t="shared" si="136"/>
        <v>2.9576957094742244</v>
      </c>
      <c r="G131" s="165">
        <f t="shared" ref="G131" si="163">G84/G37</f>
        <v>2.9980437136301616</v>
      </c>
      <c r="H131" s="165">
        <f t="shared" ref="H131:I131" si="164">H84/H37</f>
        <v>3.1783300730595423</v>
      </c>
      <c r="I131" s="165">
        <f t="shared" si="164"/>
        <v>3.4937004126446993</v>
      </c>
      <c r="J131" s="88">
        <f t="shared" si="136"/>
        <v>3.5921666932529748</v>
      </c>
      <c r="L131" s="163">
        <f t="shared" si="107"/>
        <v>2.8183950819565942E-2</v>
      </c>
    </row>
    <row r="132" spans="1:12" ht="20.100000000000001" customHeight="1" thickBot="1" x14ac:dyDescent="0.3">
      <c r="A132" s="23"/>
      <c r="B132" t="s">
        <v>92</v>
      </c>
      <c r="C132" s="164">
        <f t="shared" si="136"/>
        <v>3.4312424880141918</v>
      </c>
      <c r="D132" s="165">
        <f t="shared" si="136"/>
        <v>3.2750121626158877</v>
      </c>
      <c r="E132" s="165">
        <f t="shared" si="136"/>
        <v>3.3217343818150593</v>
      </c>
      <c r="F132" s="165">
        <f t="shared" si="136"/>
        <v>3.3064303181241321</v>
      </c>
      <c r="G132" s="165">
        <f t="shared" ref="G132" si="165">G85/G38</f>
        <v>3.2724594957000415</v>
      </c>
      <c r="H132" s="165">
        <f t="shared" ref="H132:I132" si="166">H85/H38</f>
        <v>3.3727844341854603</v>
      </c>
      <c r="I132" s="165">
        <f t="shared" si="166"/>
        <v>3.507646024995319</v>
      </c>
      <c r="J132" s="88">
        <f t="shared" si="136"/>
        <v>3.6590919779922921</v>
      </c>
      <c r="L132" s="32">
        <f t="shared" si="107"/>
        <v>4.3175951027491513E-2</v>
      </c>
    </row>
    <row r="133" spans="1:12" ht="20.100000000000001" customHeight="1" thickBot="1" x14ac:dyDescent="0.3">
      <c r="A133" s="5" t="s">
        <v>6</v>
      </c>
      <c r="B133" s="6"/>
      <c r="C133" s="83">
        <f t="shared" si="136"/>
        <v>3.2203387361387796</v>
      </c>
      <c r="D133" s="102">
        <f t="shared" si="136"/>
        <v>3.5336721368834847</v>
      </c>
      <c r="E133" s="102">
        <f t="shared" si="136"/>
        <v>3.794407741231824</v>
      </c>
      <c r="F133" s="102">
        <f t="shared" si="136"/>
        <v>3.9585855236113172</v>
      </c>
      <c r="G133" s="102">
        <f t="shared" ref="G133" si="167">G86/G39</f>
        <v>4.0431164340769117</v>
      </c>
      <c r="H133" s="102">
        <f t="shared" ref="H133:I133" si="168">H86/H39</f>
        <v>4.237214145657731</v>
      </c>
      <c r="I133" s="102">
        <f t="shared" si="168"/>
        <v>4.3916425747991541</v>
      </c>
      <c r="J133" s="94">
        <f t="shared" si="136"/>
        <v>4.4951974479296428</v>
      </c>
      <c r="L133" s="22">
        <f t="shared" si="107"/>
        <v>2.3579986614740537E-2</v>
      </c>
    </row>
    <row r="134" spans="1:12" ht="20.100000000000001" customHeight="1" x14ac:dyDescent="0.25">
      <c r="A134" s="23"/>
      <c r="B134" t="s">
        <v>91</v>
      </c>
      <c r="C134" s="164">
        <f t="shared" ref="C134:J141" si="169">C87/C40</f>
        <v>3.029637548854502</v>
      </c>
      <c r="D134" s="165">
        <f t="shared" si="169"/>
        <v>3.3593437835032036</v>
      </c>
      <c r="E134" s="165">
        <f t="shared" si="169"/>
        <v>3.6408669286208442</v>
      </c>
      <c r="F134" s="165">
        <f t="shared" si="169"/>
        <v>3.778052870250252</v>
      </c>
      <c r="G134" s="165">
        <f t="shared" ref="G134" si="170">G87/G40</f>
        <v>3.8963186330223492</v>
      </c>
      <c r="H134" s="165">
        <f t="shared" ref="H134:I134" si="171">H87/H40</f>
        <v>4.0807001292805376</v>
      </c>
      <c r="I134" s="165">
        <f t="shared" si="171"/>
        <v>4.2399209572064942</v>
      </c>
      <c r="J134" s="88">
        <f t="shared" si="169"/>
        <v>4.3684307729379324</v>
      </c>
      <c r="L134" s="163">
        <f t="shared" si="107"/>
        <v>3.030948383908267E-2</v>
      </c>
    </row>
    <row r="135" spans="1:12" ht="20.100000000000001" customHeight="1" thickBot="1" x14ac:dyDescent="0.3">
      <c r="A135" s="23"/>
      <c r="B135" t="s">
        <v>92</v>
      </c>
      <c r="C135" s="164">
        <f t="shared" si="169"/>
        <v>3.6898568230119966</v>
      </c>
      <c r="D135" s="165">
        <f t="shared" si="169"/>
        <v>3.9880825319857514</v>
      </c>
      <c r="E135" s="165">
        <f t="shared" si="169"/>
        <v>4.2482585708567537</v>
      </c>
      <c r="F135" s="165">
        <f t="shared" si="169"/>
        <v>4.5197145034208122</v>
      </c>
      <c r="G135" s="165">
        <f t="shared" ref="G135" si="172">G88/G41</f>
        <v>4.518266365498361</v>
      </c>
      <c r="H135" s="165">
        <f t="shared" ref="H135:I135" si="173">H88/H41</f>
        <v>4.7443632996921057</v>
      </c>
      <c r="I135" s="165">
        <f t="shared" si="173"/>
        <v>4.8588324378448595</v>
      </c>
      <c r="J135" s="88">
        <f t="shared" si="169"/>
        <v>4.8720668516858439</v>
      </c>
      <c r="L135" s="32">
        <f t="shared" si="107"/>
        <v>2.7237847796320542E-3</v>
      </c>
    </row>
    <row r="136" spans="1:12" ht="20.100000000000001" customHeight="1" thickBot="1" x14ac:dyDescent="0.3">
      <c r="A136" s="5" t="s">
        <v>7</v>
      </c>
      <c r="B136" s="6"/>
      <c r="C136" s="83">
        <f t="shared" si="169"/>
        <v>5.7456459973539813</v>
      </c>
      <c r="D136" s="102">
        <f t="shared" si="169"/>
        <v>6.3598698970344749</v>
      </c>
      <c r="E136" s="102">
        <f t="shared" si="169"/>
        <v>6.435994581767444</v>
      </c>
      <c r="F136" s="102">
        <f t="shared" si="169"/>
        <v>6.9692724983047567</v>
      </c>
      <c r="G136" s="102">
        <f t="shared" ref="G136" si="174">G89/G42</f>
        <v>6.6775284770147945</v>
      </c>
      <c r="H136" s="102">
        <f t="shared" ref="H136:I136" si="175">H89/H42</f>
        <v>6.8066812227074234</v>
      </c>
      <c r="I136" s="102">
        <f t="shared" si="175"/>
        <v>7.2710027896050509</v>
      </c>
      <c r="J136" s="94">
        <f t="shared" si="169"/>
        <v>8.4228405951469565</v>
      </c>
      <c r="L136" s="22">
        <f t="shared" si="107"/>
        <v>0.15841526112307702</v>
      </c>
    </row>
    <row r="137" spans="1:12" ht="20.100000000000001" customHeight="1" x14ac:dyDescent="0.25">
      <c r="A137" s="23"/>
      <c r="B137" t="s">
        <v>91</v>
      </c>
      <c r="C137" s="164">
        <f t="shared" si="169"/>
        <v>6.1550160342430873</v>
      </c>
      <c r="D137" s="165">
        <f t="shared" si="169"/>
        <v>6.7145340020996152</v>
      </c>
      <c r="E137" s="165">
        <f t="shared" si="169"/>
        <v>6.6313271028037386</v>
      </c>
      <c r="F137" s="165">
        <f t="shared" si="169"/>
        <v>7.1036346204131435</v>
      </c>
      <c r="G137" s="165">
        <f t="shared" ref="G137" si="176">G90/G43</f>
        <v>6.7341235853689172</v>
      </c>
      <c r="H137" s="165">
        <f t="shared" ref="H137:I137" si="177">H90/H43</f>
        <v>6.8693600735418272</v>
      </c>
      <c r="I137" s="165">
        <f t="shared" si="177"/>
        <v>7.2890051071269726</v>
      </c>
      <c r="J137" s="88">
        <f t="shared" si="169"/>
        <v>8.4430439555858197</v>
      </c>
      <c r="L137" s="163">
        <f t="shared" si="107"/>
        <v>0.158325976110301</v>
      </c>
    </row>
    <row r="138" spans="1:12" ht="20.100000000000001" customHeight="1" thickBot="1" x14ac:dyDescent="0.3">
      <c r="A138" s="23"/>
      <c r="B138" t="s">
        <v>92</v>
      </c>
      <c r="C138" s="164">
        <f t="shared" si="169"/>
        <v>4.2247788515621005</v>
      </c>
      <c r="D138" s="165">
        <f t="shared" si="169"/>
        <v>4.4994187113749007</v>
      </c>
      <c r="E138" s="165">
        <f t="shared" si="169"/>
        <v>5.5620783854602216</v>
      </c>
      <c r="F138" s="165">
        <f t="shared" si="169"/>
        <v>5.8918399440852696</v>
      </c>
      <c r="G138" s="165">
        <f t="shared" ref="G138" si="178">G91/G44</f>
        <v>6.0740379931807116</v>
      </c>
      <c r="H138" s="165">
        <f t="shared" ref="H138:I138" si="179">H91/H44</f>
        <v>5.9602229541423863</v>
      </c>
      <c r="I138" s="165">
        <f t="shared" si="179"/>
        <v>6.867217062263502</v>
      </c>
      <c r="J138" s="88">
        <f t="shared" si="169"/>
        <v>7.961092583770049</v>
      </c>
      <c r="L138" s="32">
        <f t="shared" si="107"/>
        <v>0.15928949261230937</v>
      </c>
    </row>
    <row r="139" spans="1:12" ht="20.100000000000001" customHeight="1" thickBot="1" x14ac:dyDescent="0.3">
      <c r="A139" s="45" t="s">
        <v>21</v>
      </c>
      <c r="B139" s="70"/>
      <c r="C139" s="84">
        <f t="shared" si="169"/>
        <v>3.2123307365165226</v>
      </c>
      <c r="D139" s="85">
        <f t="shared" si="169"/>
        <v>3.4169911944004991</v>
      </c>
      <c r="E139" s="85">
        <f t="shared" si="169"/>
        <v>3.594888865750693</v>
      </c>
      <c r="F139" s="85">
        <f t="shared" si="169"/>
        <v>3.6577742806699343</v>
      </c>
      <c r="G139" s="85">
        <f t="shared" ref="G139" si="180">G92/G45</f>
        <v>3.728775801182513</v>
      </c>
      <c r="H139" s="85">
        <f t="shared" ref="H139:I139" si="181">H92/H45</f>
        <v>3.9302266576318852</v>
      </c>
      <c r="I139" s="85">
        <f t="shared" si="181"/>
        <v>4.1534045719061563</v>
      </c>
      <c r="J139" s="245">
        <f t="shared" si="169"/>
        <v>4.3447711349787292</v>
      </c>
      <c r="L139" s="97">
        <f t="shared" si="107"/>
        <v>4.6074626191483073E-2</v>
      </c>
    </row>
    <row r="140" spans="1:12" ht="20.100000000000001" customHeight="1" x14ac:dyDescent="0.25">
      <c r="A140" s="23"/>
      <c r="B140" t="s">
        <v>91</v>
      </c>
      <c r="C140" s="210">
        <f t="shared" si="169"/>
        <v>2.8023372117225618</v>
      </c>
      <c r="D140" s="211">
        <f t="shared" si="169"/>
        <v>3.033304784425102</v>
      </c>
      <c r="E140" s="211">
        <f t="shared" si="169"/>
        <v>3.2179673152924422</v>
      </c>
      <c r="F140" s="211">
        <f t="shared" si="169"/>
        <v>3.2312230895983611</v>
      </c>
      <c r="G140" s="211">
        <f t="shared" ref="G140" si="182">G93/G46</f>
        <v>3.3232144790025542</v>
      </c>
      <c r="H140" s="211">
        <f t="shared" ref="H140:I140" si="183">H93/H46</f>
        <v>3.6805536109761503</v>
      </c>
      <c r="I140" s="211">
        <f t="shared" si="183"/>
        <v>3.6330918998128672</v>
      </c>
      <c r="J140" s="212">
        <f t="shared" si="169"/>
        <v>3.8828979795639653</v>
      </c>
      <c r="L140" s="163">
        <f t="shared" si="107"/>
        <v>6.8758535880681995E-2</v>
      </c>
    </row>
    <row r="141" spans="1:12" ht="20.100000000000001" customHeight="1" thickBot="1" x14ac:dyDescent="0.3">
      <c r="A141" s="29"/>
      <c r="B141" s="24" t="s">
        <v>92</v>
      </c>
      <c r="C141" s="166">
        <f t="shared" si="169"/>
        <v>3.740813331968623</v>
      </c>
      <c r="D141" s="167">
        <f t="shared" si="169"/>
        <v>3.9033012657132087</v>
      </c>
      <c r="E141" s="167">
        <f t="shared" si="169"/>
        <v>4.1141465629376706</v>
      </c>
      <c r="F141" s="167">
        <f t="shared" si="169"/>
        <v>4.2833281923481508</v>
      </c>
      <c r="G141" s="167">
        <f t="shared" ref="G141" si="184">G94/G47</f>
        <v>4.2919775795077788</v>
      </c>
      <c r="H141" s="167">
        <f t="shared" ref="H141:I141" si="185">H94/H47</f>
        <v>4.7829354609120527</v>
      </c>
      <c r="I141" s="167">
        <f t="shared" si="185"/>
        <v>4.8526239780430096</v>
      </c>
      <c r="J141" s="91">
        <f t="shared" si="169"/>
        <v>4.9430601603072999</v>
      </c>
      <c r="L141" s="32">
        <f t="shared" si="107"/>
        <v>1.8636552651409403E-2</v>
      </c>
    </row>
  </sheetData>
  <mergeCells count="46">
    <mergeCell ref="A5:B6"/>
    <mergeCell ref="C5:C6"/>
    <mergeCell ref="D5:D6"/>
    <mergeCell ref="E5:E6"/>
    <mergeCell ref="F5:F6"/>
    <mergeCell ref="U5:V5"/>
    <mergeCell ref="I5:I6"/>
    <mergeCell ref="J5:J6"/>
    <mergeCell ref="L5:L6"/>
    <mergeCell ref="M5:M6"/>
    <mergeCell ref="N5:N6"/>
    <mergeCell ref="G52:G53"/>
    <mergeCell ref="O5:O6"/>
    <mergeCell ref="P5:P6"/>
    <mergeCell ref="R5:R6"/>
    <mergeCell ref="S5:S6"/>
    <mergeCell ref="G5:G6"/>
    <mergeCell ref="H5:H6"/>
    <mergeCell ref="Q5:Q6"/>
    <mergeCell ref="H52:H53"/>
    <mergeCell ref="A52:B53"/>
    <mergeCell ref="C52:C53"/>
    <mergeCell ref="D52:D53"/>
    <mergeCell ref="E52:E53"/>
    <mergeCell ref="F52:F53"/>
    <mergeCell ref="U52:V52"/>
    <mergeCell ref="I52:I53"/>
    <mergeCell ref="J52:J53"/>
    <mergeCell ref="L52:L53"/>
    <mergeCell ref="M52:M53"/>
    <mergeCell ref="N52:N53"/>
    <mergeCell ref="O52:O53"/>
    <mergeCell ref="P52:P53"/>
    <mergeCell ref="R52:R53"/>
    <mergeCell ref="S52:S53"/>
    <mergeCell ref="Q52:Q53"/>
    <mergeCell ref="I99:I100"/>
    <mergeCell ref="J99:J100"/>
    <mergeCell ref="L99:L100"/>
    <mergeCell ref="A99:B100"/>
    <mergeCell ref="C99:C100"/>
    <mergeCell ref="D99:D100"/>
    <mergeCell ref="E99:E100"/>
    <mergeCell ref="F99:F100"/>
    <mergeCell ref="G99:G100"/>
    <mergeCell ref="H99:H100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3CC1D686-C974-49A5-BCA3-F73BC4A6BA7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L101:L141</xm:sqref>
        </x14:conditionalFormatting>
        <x14:conditionalFormatting xmlns:xm="http://schemas.microsoft.com/office/excel/2006/main">
          <x14:cfRule type="iconSet" priority="3" id="{104706D7-EF6B-4853-A260-82AFA05A4F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U7:V47</xm:sqref>
        </x14:conditionalFormatting>
        <x14:conditionalFormatting xmlns:xm="http://schemas.microsoft.com/office/excel/2006/main">
          <x14:cfRule type="iconSet" priority="2" id="{1D9CD2C2-B561-4EE1-BF3B-8ACC9CBC6D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U54:V94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20B8-6701-4AF5-AC83-A4A0886F04E7}">
  <dimension ref="A1:V141"/>
  <sheetViews>
    <sheetView topLeftCell="D88" workbookViewId="0">
      <selection activeCell="O101" sqref="O101"/>
    </sheetView>
  </sheetViews>
  <sheetFormatPr defaultRowHeight="15" x14ac:dyDescent="0.25"/>
  <cols>
    <col min="1" max="1" width="3.42578125" customWidth="1"/>
    <col min="2" max="2" width="19.5703125" customWidth="1"/>
    <col min="3" max="10" width="11.140625" customWidth="1"/>
    <col min="11" max="11" width="2.5703125" customWidth="1"/>
    <col min="12" max="19" width="10.7109375" customWidth="1"/>
    <col min="20" max="20" width="2.5703125" customWidth="1"/>
    <col min="21" max="22" width="11.140625" customWidth="1"/>
  </cols>
  <sheetData>
    <row r="1" spans="1:22" x14ac:dyDescent="0.25">
      <c r="A1" s="1" t="s">
        <v>60</v>
      </c>
    </row>
    <row r="2" spans="1:22" x14ac:dyDescent="0.25">
      <c r="A2" s="1"/>
    </row>
    <row r="3" spans="1:22" x14ac:dyDescent="0.25">
      <c r="A3" s="1" t="s">
        <v>22</v>
      </c>
      <c r="L3" s="1" t="s">
        <v>24</v>
      </c>
    </row>
    <row r="4" spans="1:22" ht="15.75" thickBot="1" x14ac:dyDescent="0.3"/>
    <row r="5" spans="1:22" ht="24" customHeight="1" x14ac:dyDescent="0.25">
      <c r="A5" s="355" t="s">
        <v>37</v>
      </c>
      <c r="B5" s="366"/>
      <c r="C5" s="357">
        <v>2016</v>
      </c>
      <c r="D5" s="348">
        <v>2017</v>
      </c>
      <c r="E5" s="348">
        <v>2018</v>
      </c>
      <c r="F5" s="348">
        <v>2019</v>
      </c>
      <c r="G5" s="348">
        <v>2020</v>
      </c>
      <c r="H5" s="348">
        <v>2021</v>
      </c>
      <c r="I5" s="348">
        <v>2022</v>
      </c>
      <c r="J5" s="342">
        <v>2023</v>
      </c>
      <c r="L5" s="373">
        <v>2016</v>
      </c>
      <c r="M5" s="382">
        <v>2017</v>
      </c>
      <c r="N5" s="384">
        <v>2018</v>
      </c>
      <c r="O5" s="353">
        <v>2019</v>
      </c>
      <c r="P5" s="353">
        <v>2020</v>
      </c>
      <c r="Q5" s="353">
        <v>2021</v>
      </c>
      <c r="R5" s="353">
        <v>2022</v>
      </c>
      <c r="S5" s="380">
        <v>2023</v>
      </c>
      <c r="U5" s="371" t="s">
        <v>88</v>
      </c>
      <c r="V5" s="372"/>
    </row>
    <row r="6" spans="1:22" ht="21.75" customHeight="1" thickBot="1" x14ac:dyDescent="0.3">
      <c r="A6" s="367"/>
      <c r="B6" s="368"/>
      <c r="C6" s="369"/>
      <c r="D6" s="350"/>
      <c r="E6" s="350"/>
      <c r="F6" s="350"/>
      <c r="G6" s="350"/>
      <c r="H6" s="350"/>
      <c r="I6" s="350"/>
      <c r="J6" s="370"/>
      <c r="L6" s="374"/>
      <c r="M6" s="383"/>
      <c r="N6" s="385"/>
      <c r="O6" s="363"/>
      <c r="P6" s="363"/>
      <c r="Q6" s="363"/>
      <c r="R6" s="363"/>
      <c r="S6" s="381"/>
      <c r="U6" s="99" t="s">
        <v>0</v>
      </c>
      <c r="V6" s="100" t="s">
        <v>38</v>
      </c>
    </row>
    <row r="7" spans="1:22" ht="20.100000000000001" customHeight="1" thickBot="1" x14ac:dyDescent="0.3">
      <c r="A7" s="5" t="s">
        <v>10</v>
      </c>
      <c r="B7" s="6"/>
      <c r="C7" s="12">
        <v>4702002</v>
      </c>
      <c r="D7" s="13">
        <v>5732995</v>
      </c>
      <c r="E7" s="13">
        <v>5593310</v>
      </c>
      <c r="F7" s="13">
        <v>6042469</v>
      </c>
      <c r="G7" s="34">
        <v>3393434</v>
      </c>
      <c r="H7" s="34">
        <v>3466822</v>
      </c>
      <c r="I7" s="13">
        <v>5601356</v>
      </c>
      <c r="J7" s="14">
        <v>5865282</v>
      </c>
      <c r="L7" s="103">
        <f>C7/C45</f>
        <v>0.18412008414855971</v>
      </c>
      <c r="M7" s="230">
        <f>D7/D45</f>
        <v>0.2069275267197703</v>
      </c>
      <c r="N7" s="231">
        <f>E7/E45</f>
        <v>0.19266235803865228</v>
      </c>
      <c r="O7" s="231">
        <f>F7/F45</f>
        <v>0.17896830676423997</v>
      </c>
      <c r="P7" s="231">
        <f>G7/G45</f>
        <v>0.18994803545355138</v>
      </c>
      <c r="Q7" s="231">
        <f t="shared" ref="Q7:R7" si="0">H7/H45</f>
        <v>0.1968392701277068</v>
      </c>
      <c r="R7" s="231">
        <f t="shared" si="0"/>
        <v>0.18786249312665187</v>
      </c>
      <c r="S7" s="157">
        <f>J7/J45</f>
        <v>0.19067057486251085</v>
      </c>
      <c r="U7" s="72">
        <f>(J7-I7)/I7</f>
        <v>4.7118233513456384E-2</v>
      </c>
      <c r="V7" s="71">
        <f>(S7-R7)*100</f>
        <v>0.28080817358589749</v>
      </c>
    </row>
    <row r="8" spans="1:22" ht="20.100000000000001" customHeight="1" x14ac:dyDescent="0.25">
      <c r="A8" s="23"/>
      <c r="B8" t="s">
        <v>91</v>
      </c>
      <c r="C8" s="9">
        <v>107836</v>
      </c>
      <c r="D8" s="10">
        <v>103802</v>
      </c>
      <c r="E8" s="10">
        <v>260987</v>
      </c>
      <c r="F8" s="10">
        <v>243887</v>
      </c>
      <c r="G8" s="33">
        <v>149076</v>
      </c>
      <c r="H8" s="33">
        <v>388765</v>
      </c>
      <c r="I8" s="10">
        <v>510875</v>
      </c>
      <c r="J8" s="11">
        <v>532840</v>
      </c>
      <c r="L8" s="48">
        <f>C8/C7</f>
        <v>2.293406085322805E-2</v>
      </c>
      <c r="M8" s="232">
        <f>D8/D7</f>
        <v>1.8106068468575327E-2</v>
      </c>
      <c r="N8" s="233">
        <f>E8/E7</f>
        <v>4.6660564138229423E-2</v>
      </c>
      <c r="O8" s="233">
        <f>F8/F7</f>
        <v>4.036214335563823E-2</v>
      </c>
      <c r="P8" s="233">
        <f>G8/G7</f>
        <v>4.3930720326371457E-2</v>
      </c>
      <c r="Q8" s="233">
        <f t="shared" ref="Q8:R8" si="1">H8/H7</f>
        <v>0.11213872532249997</v>
      </c>
      <c r="R8" s="233">
        <f t="shared" si="1"/>
        <v>9.1205593788361253E-2</v>
      </c>
      <c r="S8" s="49">
        <f>J8/J7</f>
        <v>9.0846441824962557E-2</v>
      </c>
      <c r="U8" s="77">
        <f t="shared" ref="U8:U47" si="2">(J8-I8)/I8</f>
        <v>4.2994861756789821E-2</v>
      </c>
      <c r="V8" s="74">
        <f t="shared" ref="V8:V47" si="3">(S8-R8)*100</f>
        <v>-3.5915196339869615E-2</v>
      </c>
    </row>
    <row r="9" spans="1:22" ht="20.100000000000001" customHeight="1" thickBot="1" x14ac:dyDescent="0.3">
      <c r="A9" s="23"/>
      <c r="B9" t="s">
        <v>92</v>
      </c>
      <c r="C9" s="9">
        <v>4594166</v>
      </c>
      <c r="D9" s="10">
        <v>5629193</v>
      </c>
      <c r="E9" s="10">
        <v>5332323</v>
      </c>
      <c r="F9" s="10">
        <v>5798582</v>
      </c>
      <c r="G9" s="33">
        <v>3244358</v>
      </c>
      <c r="H9" s="33">
        <v>3078057</v>
      </c>
      <c r="I9" s="10">
        <v>5090481</v>
      </c>
      <c r="J9" s="11">
        <v>5332442</v>
      </c>
      <c r="L9" s="48">
        <f>C9/C7</f>
        <v>0.97706593914677198</v>
      </c>
      <c r="M9" s="232">
        <f>D9/D7</f>
        <v>0.98189393153142468</v>
      </c>
      <c r="N9" s="233">
        <f>E9/E7</f>
        <v>0.95333943586177061</v>
      </c>
      <c r="O9" s="233">
        <f>F9/F7</f>
        <v>0.95963785664436174</v>
      </c>
      <c r="P9" s="233">
        <f>G9/G7</f>
        <v>0.95606927967362854</v>
      </c>
      <c r="Q9" s="233">
        <f t="shared" ref="Q9:R9" si="4">H9/H7</f>
        <v>0.88786127467749998</v>
      </c>
      <c r="R9" s="233">
        <f t="shared" si="4"/>
        <v>0.90879440621163876</v>
      </c>
      <c r="S9" s="49">
        <f>J9/J7</f>
        <v>0.9091535581750374</v>
      </c>
      <c r="U9" s="75">
        <f t="shared" si="2"/>
        <v>4.7532050507604291E-2</v>
      </c>
      <c r="V9" s="74">
        <f t="shared" si="3"/>
        <v>3.5915196339864064E-2</v>
      </c>
    </row>
    <row r="10" spans="1:22" ht="20.100000000000001" customHeight="1" thickBot="1" x14ac:dyDescent="0.3">
      <c r="A10" s="5" t="s">
        <v>18</v>
      </c>
      <c r="B10" s="6"/>
      <c r="C10" s="12">
        <v>364939</v>
      </c>
      <c r="D10" s="13">
        <v>476985</v>
      </c>
      <c r="E10" s="13">
        <v>302334</v>
      </c>
      <c r="F10" s="13">
        <v>272418</v>
      </c>
      <c r="G10" s="34">
        <v>154593</v>
      </c>
      <c r="H10" s="34">
        <v>156955</v>
      </c>
      <c r="I10" s="13">
        <v>269737</v>
      </c>
      <c r="J10" s="14">
        <v>251410</v>
      </c>
      <c r="L10" s="103">
        <f>C10/C45</f>
        <v>1.4290210720686897E-2</v>
      </c>
      <c r="M10" s="230">
        <f>D10/D45</f>
        <v>1.7216363581763046E-2</v>
      </c>
      <c r="N10" s="231">
        <f>E10/E45</f>
        <v>1.0413937606758412E-2</v>
      </c>
      <c r="O10" s="231">
        <f>F10/F45</f>
        <v>8.0685872268605307E-3</v>
      </c>
      <c r="P10" s="231">
        <f>G10/G45</f>
        <v>8.6533690193682476E-3</v>
      </c>
      <c r="Q10" s="231">
        <f t="shared" ref="Q10:R10" si="5">H10/H45</f>
        <v>8.9115932813666875E-3</v>
      </c>
      <c r="R10" s="231">
        <f t="shared" si="5"/>
        <v>9.0466425109390833E-3</v>
      </c>
      <c r="S10" s="157">
        <f>J10/J45</f>
        <v>8.1729214769526611E-3</v>
      </c>
      <c r="U10" s="72">
        <f t="shared" si="2"/>
        <v>-6.7943960227925718E-2</v>
      </c>
      <c r="V10" s="71">
        <f t="shared" si="3"/>
        <v>-8.7372103398642223E-2</v>
      </c>
    </row>
    <row r="11" spans="1:22" ht="20.100000000000001" customHeight="1" x14ac:dyDescent="0.25">
      <c r="A11" s="23"/>
      <c r="B11" t="s">
        <v>91</v>
      </c>
      <c r="C11" s="9">
        <v>362356</v>
      </c>
      <c r="D11" s="10">
        <v>464599</v>
      </c>
      <c r="E11" s="10">
        <v>278595</v>
      </c>
      <c r="F11" s="10">
        <v>223237</v>
      </c>
      <c r="G11" s="33">
        <v>131024</v>
      </c>
      <c r="H11" s="33">
        <v>128561</v>
      </c>
      <c r="I11" s="10">
        <v>230952</v>
      </c>
      <c r="J11" s="11">
        <v>211640</v>
      </c>
      <c r="L11" s="48">
        <f>C11/C10</f>
        <v>0.99292210479011556</v>
      </c>
      <c r="M11" s="232">
        <f>D11/D10</f>
        <v>0.97403272639600824</v>
      </c>
      <c r="N11" s="233">
        <f>E11/E10</f>
        <v>0.92148087876322216</v>
      </c>
      <c r="O11" s="233">
        <f>F11/F10</f>
        <v>0.81946493990852298</v>
      </c>
      <c r="P11" s="233">
        <f>G11/G10</f>
        <v>0.84754160925785771</v>
      </c>
      <c r="Q11" s="233">
        <f t="shared" ref="Q11:R11" si="6">H11/H10</f>
        <v>0.81909464496193174</v>
      </c>
      <c r="R11" s="233">
        <f t="shared" si="6"/>
        <v>0.85621179148578064</v>
      </c>
      <c r="S11" s="49">
        <f>J11/J10</f>
        <v>0.84181217930869889</v>
      </c>
      <c r="U11" s="77">
        <f t="shared" si="2"/>
        <v>-8.361910700058886E-2</v>
      </c>
      <c r="V11" s="74">
        <f t="shared" si="3"/>
        <v>-1.4399612177081744</v>
      </c>
    </row>
    <row r="12" spans="1:22" ht="20.100000000000001" customHeight="1" thickBot="1" x14ac:dyDescent="0.3">
      <c r="A12" s="23"/>
      <c r="B12" t="s">
        <v>92</v>
      </c>
      <c r="C12" s="9">
        <v>2583</v>
      </c>
      <c r="D12" s="10">
        <v>12386</v>
      </c>
      <c r="E12" s="10">
        <v>23739</v>
      </c>
      <c r="F12" s="10">
        <v>49181</v>
      </c>
      <c r="G12" s="33">
        <v>23569</v>
      </c>
      <c r="H12" s="33">
        <v>28394</v>
      </c>
      <c r="I12" s="10">
        <v>38785</v>
      </c>
      <c r="J12" s="11">
        <v>39770</v>
      </c>
      <c r="L12" s="48">
        <f>C12/C10</f>
        <v>7.0778952098843918E-3</v>
      </c>
      <c r="M12" s="232">
        <f>D12/D10</f>
        <v>2.5967273603991741E-2</v>
      </c>
      <c r="N12" s="233">
        <f>E12/E10</f>
        <v>7.8519121236777872E-2</v>
      </c>
      <c r="O12" s="233">
        <f>F12/F10</f>
        <v>0.18053506009147707</v>
      </c>
      <c r="P12" s="233">
        <f>G12/G10</f>
        <v>0.15245839074214226</v>
      </c>
      <c r="Q12" s="233">
        <f t="shared" ref="Q12:R12" si="7">H12/H10</f>
        <v>0.18090535503806823</v>
      </c>
      <c r="R12" s="233">
        <f t="shared" si="7"/>
        <v>0.14378820851421942</v>
      </c>
      <c r="S12" s="49">
        <f>J12/J10</f>
        <v>0.15818782069130105</v>
      </c>
      <c r="U12" s="75">
        <f t="shared" si="2"/>
        <v>2.5396416140260409E-2</v>
      </c>
      <c r="V12" s="74">
        <f t="shared" si="3"/>
        <v>1.4399612177081633</v>
      </c>
    </row>
    <row r="13" spans="1:22" ht="20.100000000000001" customHeight="1" thickBot="1" x14ac:dyDescent="0.3">
      <c r="A13" s="5" t="s">
        <v>15</v>
      </c>
      <c r="B13" s="6"/>
      <c r="C13" s="12">
        <v>3467330</v>
      </c>
      <c r="D13" s="13">
        <v>4379112</v>
      </c>
      <c r="E13" s="13">
        <v>4100973</v>
      </c>
      <c r="F13" s="13">
        <v>4526694</v>
      </c>
      <c r="G13" s="34">
        <v>2630040</v>
      </c>
      <c r="H13" s="34">
        <v>2888926</v>
      </c>
      <c r="I13" s="13">
        <v>4959465</v>
      </c>
      <c r="J13" s="14">
        <v>5215918</v>
      </c>
      <c r="L13" s="103">
        <f>C13/C45</f>
        <v>0.13577303696825851</v>
      </c>
      <c r="M13" s="230">
        <f>D13/D45</f>
        <v>0.15806028356711749</v>
      </c>
      <c r="N13" s="231">
        <f>E13/E45</f>
        <v>0.14125859793804491</v>
      </c>
      <c r="O13" s="231">
        <f>F13/F45</f>
        <v>0.1340734657339317</v>
      </c>
      <c r="P13" s="231">
        <f>G13/G45</f>
        <v>0.14721692868175962</v>
      </c>
      <c r="Q13" s="231">
        <f t="shared" ref="Q13:R13" si="8">H13/H45</f>
        <v>0.16402748260307437</v>
      </c>
      <c r="R13" s="231">
        <f t="shared" si="8"/>
        <v>0.16633426967940809</v>
      </c>
      <c r="S13" s="157">
        <f>J13/J45</f>
        <v>0.16956082989628085</v>
      </c>
      <c r="U13" s="72">
        <f t="shared" si="2"/>
        <v>5.1709811441355065E-2</v>
      </c>
      <c r="V13" s="71">
        <f t="shared" si="3"/>
        <v>0.32265602168727592</v>
      </c>
    </row>
    <row r="14" spans="1:22" ht="20.100000000000001" customHeight="1" x14ac:dyDescent="0.25">
      <c r="A14" s="23"/>
      <c r="B14" t="s">
        <v>91</v>
      </c>
      <c r="C14" s="9">
        <v>790278</v>
      </c>
      <c r="D14" s="10">
        <v>641758</v>
      </c>
      <c r="E14" s="10">
        <v>505185</v>
      </c>
      <c r="F14" s="10">
        <v>233684</v>
      </c>
      <c r="G14" s="33">
        <v>94945</v>
      </c>
      <c r="H14" s="33">
        <v>101061</v>
      </c>
      <c r="I14" s="10">
        <v>170243</v>
      </c>
      <c r="J14" s="11">
        <v>162762</v>
      </c>
      <c r="L14" s="48">
        <f>C14/C13</f>
        <v>0.22792119584810214</v>
      </c>
      <c r="M14" s="232">
        <f>D14/D13</f>
        <v>0.14654980279106813</v>
      </c>
      <c r="N14" s="233">
        <f>E14/E13</f>
        <v>0.12318661937057376</v>
      </c>
      <c r="O14" s="233">
        <f>F14/F13</f>
        <v>5.1623546897581328E-2</v>
      </c>
      <c r="P14" s="233">
        <f>G14/G13</f>
        <v>3.6100211403628839E-2</v>
      </c>
      <c r="Q14" s="233">
        <f t="shared" ref="Q14:R14" si="9">H14/H13</f>
        <v>3.4982204459373487E-2</v>
      </c>
      <c r="R14" s="233">
        <f t="shared" si="9"/>
        <v>3.4326888081678164E-2</v>
      </c>
      <c r="S14" s="49">
        <f>J14/J13</f>
        <v>3.1204861732872333E-2</v>
      </c>
      <c r="U14" s="77">
        <f t="shared" si="2"/>
        <v>-4.3943069612260119E-2</v>
      </c>
      <c r="V14" s="74">
        <f t="shared" si="3"/>
        <v>-0.31220263488058314</v>
      </c>
    </row>
    <row r="15" spans="1:22" ht="20.100000000000001" customHeight="1" thickBot="1" x14ac:dyDescent="0.3">
      <c r="A15" s="23"/>
      <c r="B15" t="s">
        <v>92</v>
      </c>
      <c r="C15" s="9">
        <v>2677052</v>
      </c>
      <c r="D15" s="10">
        <v>3737354</v>
      </c>
      <c r="E15" s="10">
        <v>3595788</v>
      </c>
      <c r="F15" s="10">
        <v>4293010</v>
      </c>
      <c r="G15" s="33">
        <v>2535095</v>
      </c>
      <c r="H15" s="33">
        <v>2787865</v>
      </c>
      <c r="I15" s="10">
        <v>4789222</v>
      </c>
      <c r="J15" s="11">
        <v>5053156</v>
      </c>
      <c r="L15" s="48">
        <f>C15/C13</f>
        <v>0.77207880415189789</v>
      </c>
      <c r="M15" s="232">
        <f>D15/D13</f>
        <v>0.85345019720893189</v>
      </c>
      <c r="N15" s="233">
        <f>E15/E13</f>
        <v>0.87681338062942626</v>
      </c>
      <c r="O15" s="233">
        <f>F15/F13</f>
        <v>0.94837645310241869</v>
      </c>
      <c r="P15" s="233">
        <f>G15/G13</f>
        <v>0.96389978859637115</v>
      </c>
      <c r="Q15" s="233">
        <f t="shared" ref="Q15:R15" si="10">H15/H13</f>
        <v>0.9650177955406265</v>
      </c>
      <c r="R15" s="233">
        <f t="shared" si="10"/>
        <v>0.96567311191832184</v>
      </c>
      <c r="S15" s="49">
        <f>J15/J13</f>
        <v>0.96879513826712771</v>
      </c>
      <c r="U15" s="75">
        <f t="shared" si="2"/>
        <v>5.5109994901050736E-2</v>
      </c>
      <c r="V15" s="74">
        <f t="shared" si="3"/>
        <v>0.3122026348805873</v>
      </c>
    </row>
    <row r="16" spans="1:22" ht="20.100000000000001" customHeight="1" thickBot="1" x14ac:dyDescent="0.3">
      <c r="A16" s="5" t="s">
        <v>8</v>
      </c>
      <c r="B16" s="6"/>
      <c r="C16" s="12">
        <v>39672</v>
      </c>
      <c r="D16" s="13">
        <v>46278</v>
      </c>
      <c r="E16" s="13">
        <v>123104</v>
      </c>
      <c r="F16" s="13">
        <v>114133</v>
      </c>
      <c r="G16" s="34">
        <v>23134</v>
      </c>
      <c r="H16" s="34"/>
      <c r="I16" s="13"/>
      <c r="J16" s="14"/>
      <c r="L16" s="103">
        <f>C16/C45</f>
        <v>1.5534684966832554E-3</v>
      </c>
      <c r="M16" s="230">
        <f>D16/D45</f>
        <v>1.6703646316694031E-3</v>
      </c>
      <c r="N16" s="231">
        <f>E16/E45</f>
        <v>4.2403347792255835E-3</v>
      </c>
      <c r="O16" s="231">
        <f>F16/F45</f>
        <v>3.3804376581696985E-3</v>
      </c>
      <c r="P16" s="231">
        <f>G16/G45</f>
        <v>1.2949295174688701E-3</v>
      </c>
      <c r="Q16" s="231">
        <f t="shared" ref="Q16:R16" si="11">H16/H45</f>
        <v>0</v>
      </c>
      <c r="R16" s="231">
        <f t="shared" si="11"/>
        <v>0</v>
      </c>
      <c r="S16" s="157">
        <f>J16/J45</f>
        <v>0</v>
      </c>
      <c r="U16" s="72"/>
      <c r="V16" s="71">
        <f t="shared" si="3"/>
        <v>0</v>
      </c>
    </row>
    <row r="17" spans="1:22" ht="20.100000000000001" customHeight="1" thickBot="1" x14ac:dyDescent="0.3">
      <c r="A17" s="23"/>
      <c r="B17" t="s">
        <v>91</v>
      </c>
      <c r="C17" s="9">
        <v>39672</v>
      </c>
      <c r="D17" s="10">
        <v>46278</v>
      </c>
      <c r="E17" s="10">
        <v>123104</v>
      </c>
      <c r="F17" s="10">
        <v>114133</v>
      </c>
      <c r="G17" s="33">
        <v>23134</v>
      </c>
      <c r="H17" s="33"/>
      <c r="I17" s="10"/>
      <c r="J17" s="11"/>
      <c r="L17" s="48">
        <f>C17/C16</f>
        <v>1</v>
      </c>
      <c r="M17" s="232">
        <f>D17/D16</f>
        <v>1</v>
      </c>
      <c r="N17" s="233">
        <f>E17/E16</f>
        <v>1</v>
      </c>
      <c r="O17" s="233">
        <f>F17/F16</f>
        <v>1</v>
      </c>
      <c r="P17" s="233">
        <f>G17/G16</f>
        <v>1</v>
      </c>
      <c r="Q17" s="233"/>
      <c r="R17" s="233"/>
      <c r="S17" s="49"/>
      <c r="U17" s="121"/>
      <c r="V17" s="74">
        <f t="shared" si="3"/>
        <v>0</v>
      </c>
    </row>
    <row r="18" spans="1:22" ht="20.100000000000001" customHeight="1" thickBot="1" x14ac:dyDescent="0.3">
      <c r="A18" s="5" t="s">
        <v>16</v>
      </c>
      <c r="B18" s="6"/>
      <c r="C18" s="12">
        <v>21660</v>
      </c>
      <c r="D18" s="13">
        <v>12633</v>
      </c>
      <c r="E18" s="13">
        <v>10045</v>
      </c>
      <c r="F18" s="13">
        <v>19629</v>
      </c>
      <c r="G18" s="34">
        <v>44990</v>
      </c>
      <c r="H18" s="34">
        <v>21465</v>
      </c>
      <c r="I18" s="13">
        <v>28863</v>
      </c>
      <c r="J18" s="14">
        <v>26488</v>
      </c>
      <c r="L18" s="103">
        <f>C18/C45</f>
        <v>8.4815808726959347E-4</v>
      </c>
      <c r="M18" s="230">
        <f>D18/D45</f>
        <v>4.5597727628418622E-4</v>
      </c>
      <c r="N18" s="231">
        <f>E18/E45</f>
        <v>3.4600145289609587E-4</v>
      </c>
      <c r="O18" s="231">
        <f>F18/F45</f>
        <v>5.8137971307345828E-4</v>
      </c>
      <c r="P18" s="231">
        <f>G18/G45</f>
        <v>2.518322771285747E-3</v>
      </c>
      <c r="Q18" s="231">
        <f t="shared" ref="Q18:R18" si="12">H18/H45</f>
        <v>1.2187400833648878E-3</v>
      </c>
      <c r="R18" s="231">
        <f t="shared" si="12"/>
        <v>9.6802901638720217E-4</v>
      </c>
      <c r="S18" s="157">
        <f>J18/J45</f>
        <v>8.6108088016197473E-4</v>
      </c>
      <c r="U18" s="72">
        <f t="shared" si="2"/>
        <v>-8.228527873055469E-2</v>
      </c>
      <c r="V18" s="71">
        <f t="shared" si="3"/>
        <v>-1.0694813622522743E-2</v>
      </c>
    </row>
    <row r="19" spans="1:22" ht="20.100000000000001" customHeight="1" x14ac:dyDescent="0.25">
      <c r="A19" s="23"/>
      <c r="B19" t="s">
        <v>91</v>
      </c>
      <c r="C19" s="9">
        <v>21361</v>
      </c>
      <c r="D19" s="10">
        <v>11468</v>
      </c>
      <c r="E19" s="10">
        <v>6646</v>
      </c>
      <c r="F19" s="10">
        <v>15658</v>
      </c>
      <c r="G19" s="33">
        <v>23859</v>
      </c>
      <c r="H19" s="33">
        <v>17930</v>
      </c>
      <c r="I19" s="10">
        <v>26881</v>
      </c>
      <c r="J19" s="11">
        <v>23716</v>
      </c>
      <c r="L19" s="48">
        <f>C19/C18</f>
        <v>0.98619575253924285</v>
      </c>
      <c r="M19" s="232">
        <f>D19/D18</f>
        <v>0.90778120794743922</v>
      </c>
      <c r="N19" s="233">
        <f>E19/E18</f>
        <v>0.66162269785963168</v>
      </c>
      <c r="O19" s="233">
        <f>F19/F18</f>
        <v>0.79769728462988432</v>
      </c>
      <c r="P19" s="233">
        <f>G19/G18</f>
        <v>0.53031784841075791</v>
      </c>
      <c r="Q19" s="233">
        <f t="shared" ref="Q19:R19" si="13">H19/H18</f>
        <v>0.83531330072210574</v>
      </c>
      <c r="R19" s="233">
        <f t="shared" si="13"/>
        <v>0.93133076949728022</v>
      </c>
      <c r="S19" s="49">
        <f>J19/J18</f>
        <v>0.89534883720930236</v>
      </c>
      <c r="U19" s="77">
        <f t="shared" si="2"/>
        <v>-0.1177411554629664</v>
      </c>
      <c r="V19" s="74">
        <f t="shared" si="3"/>
        <v>-3.5981932287977858</v>
      </c>
    </row>
    <row r="20" spans="1:22" ht="20.100000000000001" customHeight="1" thickBot="1" x14ac:dyDescent="0.3">
      <c r="A20" s="23"/>
      <c r="B20" t="s">
        <v>92</v>
      </c>
      <c r="C20" s="9">
        <v>299</v>
      </c>
      <c r="D20" s="10">
        <v>1165</v>
      </c>
      <c r="E20" s="10">
        <v>3399</v>
      </c>
      <c r="F20" s="10">
        <v>3971</v>
      </c>
      <c r="G20" s="33">
        <v>21131</v>
      </c>
      <c r="H20" s="33">
        <v>3535</v>
      </c>
      <c r="I20" s="10">
        <v>1982</v>
      </c>
      <c r="J20" s="11">
        <v>2772</v>
      </c>
      <c r="L20" s="48">
        <f>C20/C18</f>
        <v>1.3804247460757157E-2</v>
      </c>
      <c r="M20" s="232">
        <f>D20/D18</f>
        <v>9.2218792052560755E-2</v>
      </c>
      <c r="N20" s="233">
        <f>E20/E18</f>
        <v>0.33837730214036832</v>
      </c>
      <c r="O20" s="233">
        <f>F20/F18</f>
        <v>0.20230271537011565</v>
      </c>
      <c r="P20" s="233">
        <f>G20/G18</f>
        <v>0.46968215158924204</v>
      </c>
      <c r="Q20" s="233">
        <f t="shared" ref="Q20:R20" si="14">H20/H18</f>
        <v>0.16468669927789426</v>
      </c>
      <c r="R20" s="233">
        <f t="shared" si="14"/>
        <v>6.8669230502719739E-2</v>
      </c>
      <c r="S20" s="49">
        <f>J20/J18</f>
        <v>0.10465116279069768</v>
      </c>
      <c r="U20" s="75">
        <f t="shared" si="2"/>
        <v>0.39858728557013118</v>
      </c>
      <c r="V20" s="74">
        <f t="shared" si="3"/>
        <v>3.5981932287977942</v>
      </c>
    </row>
    <row r="21" spans="1:22" ht="20.100000000000001" customHeight="1" thickBot="1" x14ac:dyDescent="0.3">
      <c r="A21" s="5" t="s">
        <v>19</v>
      </c>
      <c r="B21" s="6"/>
      <c r="C21" s="12">
        <v>20984</v>
      </c>
      <c r="D21" s="13">
        <v>45120</v>
      </c>
      <c r="E21" s="13">
        <v>98963</v>
      </c>
      <c r="F21" s="13">
        <v>77778</v>
      </c>
      <c r="G21" s="34">
        <v>28035</v>
      </c>
      <c r="H21" s="34">
        <v>27309</v>
      </c>
      <c r="I21" s="13">
        <v>49886</v>
      </c>
      <c r="J21" s="14">
        <v>52792</v>
      </c>
      <c r="L21" s="103">
        <f>C21/C45</f>
        <v>8.2168741012304477E-4</v>
      </c>
      <c r="M21" s="230">
        <f>D21/D45</f>
        <v>1.6285676170301972E-3</v>
      </c>
      <c r="N21" s="231">
        <f>E21/E45</f>
        <v>3.4087946025840058E-3</v>
      </c>
      <c r="O21" s="231">
        <f>F21/F45</f>
        <v>2.3036604678499891E-3</v>
      </c>
      <c r="P21" s="231">
        <f>G21/G45</f>
        <v>1.5692638118025319E-3</v>
      </c>
      <c r="Q21" s="231">
        <f t="shared" ref="Q21:R21" si="15">H21/H45</f>
        <v>1.550550800680723E-3</v>
      </c>
      <c r="R21" s="231">
        <f t="shared" si="15"/>
        <v>1.6731142123650338E-3</v>
      </c>
      <c r="S21" s="157">
        <f>J21/J45</f>
        <v>1.7161802259706648E-3</v>
      </c>
      <c r="U21" s="72">
        <f t="shared" si="2"/>
        <v>5.8252816421440888E-2</v>
      </c>
      <c r="V21" s="71">
        <f t="shared" si="3"/>
        <v>4.3066013605630969E-3</v>
      </c>
    </row>
    <row r="22" spans="1:22" ht="20.100000000000001" customHeight="1" x14ac:dyDescent="0.25">
      <c r="A22" s="23"/>
      <c r="B22" t="s">
        <v>91</v>
      </c>
      <c r="C22" s="9">
        <v>7118</v>
      </c>
      <c r="D22" s="10">
        <v>6395</v>
      </c>
      <c r="E22" s="10">
        <v>11106</v>
      </c>
      <c r="F22" s="10">
        <v>6102</v>
      </c>
      <c r="G22" s="33">
        <v>5597</v>
      </c>
      <c r="H22" s="33">
        <v>6617</v>
      </c>
      <c r="I22" s="10">
        <v>10984</v>
      </c>
      <c r="J22" s="11">
        <v>13560</v>
      </c>
      <c r="L22" s="48">
        <f>C22/C21</f>
        <v>0.3392108272969882</v>
      </c>
      <c r="M22" s="232">
        <f>D22/D21</f>
        <v>0.14173315602836881</v>
      </c>
      <c r="N22" s="233">
        <f>E22/E21</f>
        <v>0.11222376039529926</v>
      </c>
      <c r="O22" s="233">
        <f>F22/F21</f>
        <v>7.8454061559824109E-2</v>
      </c>
      <c r="P22" s="233">
        <f>G22/G21</f>
        <v>0.19964330301408953</v>
      </c>
      <c r="Q22" s="233">
        <f t="shared" ref="Q22:R22" si="16">H22/H21</f>
        <v>0.24230107290636788</v>
      </c>
      <c r="R22" s="233">
        <f t="shared" si="16"/>
        <v>0.22018201499418674</v>
      </c>
      <c r="S22" s="49">
        <f>J22/J21</f>
        <v>0.25685709956053948</v>
      </c>
      <c r="U22" s="77">
        <f t="shared" si="2"/>
        <v>0.23452294246176256</v>
      </c>
      <c r="V22" s="74">
        <f t="shared" si="3"/>
        <v>3.6675084566352738</v>
      </c>
    </row>
    <row r="23" spans="1:22" ht="20.100000000000001" customHeight="1" thickBot="1" x14ac:dyDescent="0.3">
      <c r="A23" s="23"/>
      <c r="B23" t="s">
        <v>92</v>
      </c>
      <c r="C23" s="9">
        <v>13866</v>
      </c>
      <c r="D23" s="10">
        <v>38725</v>
      </c>
      <c r="E23" s="10">
        <v>87857</v>
      </c>
      <c r="F23" s="10">
        <v>71676</v>
      </c>
      <c r="G23" s="33">
        <v>22438</v>
      </c>
      <c r="H23" s="33">
        <v>20692</v>
      </c>
      <c r="I23" s="10">
        <v>38902</v>
      </c>
      <c r="J23" s="11">
        <v>39232</v>
      </c>
      <c r="L23" s="48">
        <f>C23/C21</f>
        <v>0.66078917270301185</v>
      </c>
      <c r="M23" s="232">
        <f>D23/D21</f>
        <v>0.85826684397163122</v>
      </c>
      <c r="N23" s="233">
        <f>E23/E21</f>
        <v>0.88777623960470076</v>
      </c>
      <c r="O23" s="233">
        <f>F23/F21</f>
        <v>0.92154593844017585</v>
      </c>
      <c r="P23" s="233">
        <f>G23/G21</f>
        <v>0.8003566969859105</v>
      </c>
      <c r="Q23" s="233">
        <f t="shared" ref="Q23:R23" si="17">H23/H21</f>
        <v>0.75769892709363218</v>
      </c>
      <c r="R23" s="233">
        <f t="shared" si="17"/>
        <v>0.77981798500581323</v>
      </c>
      <c r="S23" s="49">
        <f>J23/J21</f>
        <v>0.74314290043946052</v>
      </c>
      <c r="U23" s="75">
        <f t="shared" si="2"/>
        <v>8.4828543519613383E-3</v>
      </c>
      <c r="V23" s="74">
        <f t="shared" si="3"/>
        <v>-3.6675084566352711</v>
      </c>
    </row>
    <row r="24" spans="1:22" ht="20.100000000000001" customHeight="1" thickBot="1" x14ac:dyDescent="0.3">
      <c r="A24" s="5" t="s">
        <v>20</v>
      </c>
      <c r="B24" s="6"/>
      <c r="C24" s="12">
        <v>2635220</v>
      </c>
      <c r="D24" s="13">
        <v>1598559</v>
      </c>
      <c r="E24" s="13">
        <v>1978945</v>
      </c>
      <c r="F24" s="13">
        <v>2189491</v>
      </c>
      <c r="G24" s="34">
        <v>1189901</v>
      </c>
      <c r="H24" s="34">
        <v>1053028</v>
      </c>
      <c r="I24" s="13">
        <v>1822037</v>
      </c>
      <c r="J24" s="14">
        <v>1746189</v>
      </c>
      <c r="L24" s="103">
        <f>C24/C45</f>
        <v>0.10318943465995283</v>
      </c>
      <c r="M24" s="230">
        <f>D24/D45</f>
        <v>5.7698613060996787E-2</v>
      </c>
      <c r="N24" s="231">
        <f>E24/E45</f>
        <v>6.8165041831902889E-2</v>
      </c>
      <c r="O24" s="231">
        <f>F24/F45</f>
        <v>6.4849235791783547E-2</v>
      </c>
      <c r="P24" s="231">
        <f>G24/G45</f>
        <v>6.6604907398881558E-2</v>
      </c>
      <c r="Q24" s="231">
        <f t="shared" ref="Q24:R24" si="18">H24/H45</f>
        <v>5.9788839157025903E-2</v>
      </c>
      <c r="R24" s="231">
        <f t="shared" si="18"/>
        <v>6.1108848176942412E-2</v>
      </c>
      <c r="S24" s="157">
        <f>J24/J45</f>
        <v>5.6765703754498582E-2</v>
      </c>
      <c r="U24" s="72">
        <f t="shared" si="2"/>
        <v>-4.1628133786525738E-2</v>
      </c>
      <c r="V24" s="71">
        <f t="shared" si="3"/>
        <v>-0.43431444224438298</v>
      </c>
    </row>
    <row r="25" spans="1:22" ht="20.100000000000001" customHeight="1" x14ac:dyDescent="0.25">
      <c r="A25" s="23"/>
      <c r="B25" t="s">
        <v>91</v>
      </c>
      <c r="C25" s="9">
        <v>680884</v>
      </c>
      <c r="D25" s="10">
        <v>222331</v>
      </c>
      <c r="E25" s="10">
        <v>956750</v>
      </c>
      <c r="F25" s="10">
        <v>1056162</v>
      </c>
      <c r="G25" s="33">
        <v>548075</v>
      </c>
      <c r="H25" s="33">
        <v>478421</v>
      </c>
      <c r="I25" s="10">
        <v>655051</v>
      </c>
      <c r="J25" s="11">
        <v>475621</v>
      </c>
      <c r="L25" s="48">
        <f>C25/C24</f>
        <v>0.25837842760756219</v>
      </c>
      <c r="M25" s="232">
        <f>D25/D24</f>
        <v>0.13908213584859863</v>
      </c>
      <c r="N25" s="233">
        <f>E25/E24</f>
        <v>0.48346467435931773</v>
      </c>
      <c r="O25" s="233">
        <f>F25/F24</f>
        <v>0.48237786773272873</v>
      </c>
      <c r="P25" s="233">
        <f>G25/G24</f>
        <v>0.46060554617569027</v>
      </c>
      <c r="Q25" s="233">
        <f t="shared" ref="Q25:R25" si="19">H25/H24</f>
        <v>0.45432884975518217</v>
      </c>
      <c r="R25" s="233">
        <f t="shared" si="19"/>
        <v>0.35951575077783821</v>
      </c>
      <c r="S25" s="49">
        <f>J25/J24</f>
        <v>0.27237658695593664</v>
      </c>
      <c r="U25" s="77">
        <f t="shared" si="2"/>
        <v>-0.27391760336218096</v>
      </c>
      <c r="V25" s="74">
        <f t="shared" si="3"/>
        <v>-8.7139163821901562</v>
      </c>
    </row>
    <row r="26" spans="1:22" ht="20.100000000000001" customHeight="1" thickBot="1" x14ac:dyDescent="0.3">
      <c r="A26" s="23"/>
      <c r="B26" t="s">
        <v>92</v>
      </c>
      <c r="C26" s="9">
        <v>1954336</v>
      </c>
      <c r="D26" s="10">
        <v>1376228</v>
      </c>
      <c r="E26" s="10">
        <v>1022195</v>
      </c>
      <c r="F26" s="10">
        <v>1133329</v>
      </c>
      <c r="G26" s="33">
        <v>641826</v>
      </c>
      <c r="H26" s="33">
        <v>574607</v>
      </c>
      <c r="I26" s="10">
        <v>1166986</v>
      </c>
      <c r="J26" s="11">
        <v>1270568</v>
      </c>
      <c r="L26" s="48">
        <f>C26/C24</f>
        <v>0.74162157239243787</v>
      </c>
      <c r="M26" s="232">
        <f>D26/D24</f>
        <v>0.86091786415140137</v>
      </c>
      <c r="N26" s="233">
        <f>E26/E24</f>
        <v>0.51653532564068227</v>
      </c>
      <c r="O26" s="233">
        <f>F26/F24</f>
        <v>0.51762213226727127</v>
      </c>
      <c r="P26" s="233">
        <f>G26/G24</f>
        <v>0.53939445382430973</v>
      </c>
      <c r="Q26" s="233">
        <f t="shared" ref="Q26:R26" si="20">H26/H24</f>
        <v>0.54567115024481783</v>
      </c>
      <c r="R26" s="233">
        <f t="shared" si="20"/>
        <v>0.64048424922216174</v>
      </c>
      <c r="S26" s="49">
        <f>J26/J24</f>
        <v>0.72762341304406342</v>
      </c>
      <c r="U26" s="75">
        <f t="shared" si="2"/>
        <v>8.8760276472896846E-2</v>
      </c>
      <c r="V26" s="74">
        <f t="shared" si="3"/>
        <v>8.7139163821901668</v>
      </c>
    </row>
    <row r="27" spans="1:22" ht="20.100000000000001" customHeight="1" thickBot="1" x14ac:dyDescent="0.3">
      <c r="A27" s="5" t="s">
        <v>86</v>
      </c>
      <c r="B27" s="6"/>
      <c r="C27" s="12">
        <v>116567</v>
      </c>
      <c r="D27" s="13">
        <v>165876</v>
      </c>
      <c r="E27" s="13">
        <v>524149</v>
      </c>
      <c r="F27" s="13">
        <v>593143</v>
      </c>
      <c r="G27" s="34">
        <v>450570</v>
      </c>
      <c r="H27" s="34">
        <v>395064</v>
      </c>
      <c r="I27" s="13">
        <v>569689</v>
      </c>
      <c r="J27" s="14">
        <v>612398</v>
      </c>
      <c r="L27" s="103">
        <f>C27/C45</f>
        <v>4.5645080221031718E-3</v>
      </c>
      <c r="M27" s="230">
        <f>D27/D45</f>
        <v>5.9871516410128769E-3</v>
      </c>
      <c r="N27" s="231">
        <f>E27/E45</f>
        <v>1.805438681274622E-2</v>
      </c>
      <c r="O27" s="231">
        <f>F27/F45</f>
        <v>1.7567950845765463E-2</v>
      </c>
      <c r="P27" s="231">
        <f>G27/G45</f>
        <v>2.5220731074865946E-2</v>
      </c>
      <c r="Q27" s="231">
        <f t="shared" ref="Q27:R27" si="21">H27/H45</f>
        <v>2.2430949559490612E-2</v>
      </c>
      <c r="R27" s="231">
        <f t="shared" si="21"/>
        <v>1.9106658431784943E-2</v>
      </c>
      <c r="S27" s="157">
        <f>J27/J45</f>
        <v>1.9908041711319577E-2</v>
      </c>
      <c r="U27" s="72">
        <f t="shared" si="2"/>
        <v>7.4968974300012814E-2</v>
      </c>
      <c r="V27" s="71">
        <f t="shared" si="3"/>
        <v>8.0138327953463429E-2</v>
      </c>
    </row>
    <row r="28" spans="1:22" ht="20.100000000000001" customHeight="1" x14ac:dyDescent="0.25">
      <c r="A28" s="23"/>
      <c r="B28" t="s">
        <v>91</v>
      </c>
      <c r="C28" s="9">
        <v>4061</v>
      </c>
      <c r="D28" s="10">
        <v>11167</v>
      </c>
      <c r="E28" s="10">
        <v>346827</v>
      </c>
      <c r="F28" s="10">
        <v>183355</v>
      </c>
      <c r="G28" s="33">
        <v>39767</v>
      </c>
      <c r="H28" s="33">
        <v>27656</v>
      </c>
      <c r="I28" s="10">
        <v>29958</v>
      </c>
      <c r="J28" s="11">
        <v>22325</v>
      </c>
      <c r="L28" s="48">
        <f>C28/C27</f>
        <v>3.4838333319035401E-2</v>
      </c>
      <c r="M28" s="232">
        <f>D28/D27</f>
        <v>6.7321372591574433E-2</v>
      </c>
      <c r="N28" s="233">
        <f>E28/E27</f>
        <v>0.66169543393195451</v>
      </c>
      <c r="O28" s="233">
        <f>F28/F27</f>
        <v>0.30912444385249427</v>
      </c>
      <c r="P28" s="233">
        <f>G28/G27</f>
        <v>8.8259315977539554E-2</v>
      </c>
      <c r="Q28" s="233">
        <f t="shared" ref="Q28:R28" si="22">H28/H27</f>
        <v>7.0003847477876996E-2</v>
      </c>
      <c r="R28" s="233">
        <f t="shared" si="22"/>
        <v>5.2586586716612045E-2</v>
      </c>
      <c r="S28" s="49">
        <f>J28/J27</f>
        <v>3.6455050473711538E-2</v>
      </c>
      <c r="U28" s="77">
        <f t="shared" si="2"/>
        <v>-0.25479003938847722</v>
      </c>
      <c r="V28" s="74">
        <f t="shared" si="3"/>
        <v>-1.6131536242900508</v>
      </c>
    </row>
    <row r="29" spans="1:22" ht="20.100000000000001" customHeight="1" thickBot="1" x14ac:dyDescent="0.3">
      <c r="A29" s="23"/>
      <c r="B29" t="s">
        <v>92</v>
      </c>
      <c r="C29" s="9">
        <v>112506</v>
      </c>
      <c r="D29" s="10">
        <v>154709</v>
      </c>
      <c r="E29" s="10">
        <v>177322</v>
      </c>
      <c r="F29" s="10">
        <v>409788</v>
      </c>
      <c r="G29" s="33">
        <v>410803</v>
      </c>
      <c r="H29" s="33">
        <v>367408</v>
      </c>
      <c r="I29" s="10">
        <v>539731</v>
      </c>
      <c r="J29" s="11">
        <v>590073</v>
      </c>
      <c r="L29" s="48">
        <f>C29/C27</f>
        <v>0.96516166668096459</v>
      </c>
      <c r="M29" s="232">
        <f>D29/D27</f>
        <v>0.93267862740842555</v>
      </c>
      <c r="N29" s="233">
        <f>E29/E27</f>
        <v>0.33830456606804554</v>
      </c>
      <c r="O29" s="233">
        <f>F29/F27</f>
        <v>0.69087555614750573</v>
      </c>
      <c r="P29" s="233">
        <f>G29/G27</f>
        <v>0.91174068402246045</v>
      </c>
      <c r="Q29" s="233">
        <f t="shared" ref="Q29:R29" si="23">H29/H27</f>
        <v>0.92999615252212298</v>
      </c>
      <c r="R29" s="233">
        <f t="shared" si="23"/>
        <v>0.94741341328338791</v>
      </c>
      <c r="S29" s="49">
        <f>J29/J27</f>
        <v>0.96354494952628844</v>
      </c>
      <c r="U29" s="75">
        <f t="shared" si="2"/>
        <v>9.3272389393975891E-2</v>
      </c>
      <c r="V29" s="74">
        <f t="shared" si="3"/>
        <v>1.6131536242900535</v>
      </c>
    </row>
    <row r="30" spans="1:22" ht="20.100000000000001" customHeight="1" thickBot="1" x14ac:dyDescent="0.3">
      <c r="A30" s="5" t="s">
        <v>9</v>
      </c>
      <c r="B30" s="6"/>
      <c r="C30" s="12">
        <v>911333</v>
      </c>
      <c r="D30" s="13">
        <v>970213</v>
      </c>
      <c r="E30" s="13">
        <v>1020274</v>
      </c>
      <c r="F30" s="13">
        <v>871643</v>
      </c>
      <c r="G30" s="34">
        <v>283746</v>
      </c>
      <c r="H30" s="34">
        <v>664508</v>
      </c>
      <c r="I30" s="13">
        <v>1324158</v>
      </c>
      <c r="J30" s="14">
        <v>1072349</v>
      </c>
      <c r="L30" s="103">
        <f>C30/C45</f>
        <v>3.5685801207094206E-2</v>
      </c>
      <c r="M30" s="230">
        <f>D30/D45</f>
        <v>3.5019004286828873E-2</v>
      </c>
      <c r="N30" s="231">
        <f>E30/E45</f>
        <v>3.5143482961882661E-2</v>
      </c>
      <c r="O30" s="231">
        <f>F30/F45</f>
        <v>2.581667722464152E-2</v>
      </c>
      <c r="P30" s="231">
        <f>G30/G45</f>
        <v>1.5882729785757846E-2</v>
      </c>
      <c r="Q30" s="231">
        <f t="shared" ref="Q30:R30" si="24">H30/H45</f>
        <v>3.7729444925070341E-2</v>
      </c>
      <c r="R30" s="231">
        <f t="shared" si="24"/>
        <v>4.4410607569595847E-2</v>
      </c>
      <c r="S30" s="157">
        <f>J30/J45</f>
        <v>3.486028468592621E-2</v>
      </c>
      <c r="U30" s="72">
        <f t="shared" si="2"/>
        <v>-0.19016537301439859</v>
      </c>
      <c r="V30" s="71">
        <f t="shared" si="3"/>
        <v>-0.95503228836696374</v>
      </c>
    </row>
    <row r="31" spans="1:22" ht="20.100000000000001" customHeight="1" x14ac:dyDescent="0.25">
      <c r="A31" s="23"/>
      <c r="B31" t="s">
        <v>91</v>
      </c>
      <c r="C31" s="9">
        <v>702941</v>
      </c>
      <c r="D31" s="10">
        <v>832403</v>
      </c>
      <c r="E31" s="10">
        <v>840642</v>
      </c>
      <c r="F31" s="10">
        <v>620560</v>
      </c>
      <c r="G31" s="33">
        <v>239432</v>
      </c>
      <c r="H31" s="33">
        <v>468251</v>
      </c>
      <c r="I31" s="10">
        <v>980814</v>
      </c>
      <c r="J31" s="11">
        <v>721658</v>
      </c>
      <c r="L31" s="48">
        <f>C31/C30</f>
        <v>0.77133276200905709</v>
      </c>
      <c r="M31" s="232">
        <f>D31/D30</f>
        <v>0.85795902549234038</v>
      </c>
      <c r="N31" s="233">
        <f>E31/E30</f>
        <v>0.8239374913013563</v>
      </c>
      <c r="O31" s="233">
        <f>F31/F30</f>
        <v>0.71194284816146058</v>
      </c>
      <c r="P31" s="233">
        <f>G31/G30</f>
        <v>0.84382511119099479</v>
      </c>
      <c r="Q31" s="233">
        <f t="shared" ref="Q31:R31" si="25">H31/H30</f>
        <v>0.70465818319719253</v>
      </c>
      <c r="R31" s="233">
        <f t="shared" si="25"/>
        <v>0.74070767989922648</v>
      </c>
      <c r="S31" s="49">
        <f>J31/J30</f>
        <v>0.67296934113800633</v>
      </c>
      <c r="U31" s="77">
        <f t="shared" si="2"/>
        <v>-0.26422542908237445</v>
      </c>
      <c r="V31" s="74">
        <f t="shared" si="3"/>
        <v>-6.7738338761220156</v>
      </c>
    </row>
    <row r="32" spans="1:22" ht="20.100000000000001" customHeight="1" thickBot="1" x14ac:dyDescent="0.3">
      <c r="A32" s="23"/>
      <c r="B32" t="s">
        <v>92</v>
      </c>
      <c r="C32" s="9">
        <v>208392</v>
      </c>
      <c r="D32" s="10">
        <v>137810</v>
      </c>
      <c r="E32" s="10">
        <v>179632</v>
      </c>
      <c r="F32" s="10">
        <v>251083</v>
      </c>
      <c r="G32" s="33">
        <v>44314</v>
      </c>
      <c r="H32" s="33">
        <v>196257</v>
      </c>
      <c r="I32" s="10">
        <v>343344</v>
      </c>
      <c r="J32" s="11">
        <v>350691</v>
      </c>
      <c r="L32" s="48">
        <f>C32/C30</f>
        <v>0.22866723799094293</v>
      </c>
      <c r="M32" s="232">
        <f>D32/D30</f>
        <v>0.14204097450765965</v>
      </c>
      <c r="N32" s="233">
        <f>E32/E30</f>
        <v>0.1760625086986437</v>
      </c>
      <c r="O32" s="233">
        <f>F32/F30</f>
        <v>0.28805715183853942</v>
      </c>
      <c r="P32" s="233">
        <f>G32/G30</f>
        <v>0.15617488880900524</v>
      </c>
      <c r="Q32" s="233">
        <f t="shared" ref="Q32:R32" si="26">H32/H30</f>
        <v>0.29534181680280747</v>
      </c>
      <c r="R32" s="233">
        <f t="shared" si="26"/>
        <v>0.25929232010077347</v>
      </c>
      <c r="S32" s="49">
        <f>J32/J30</f>
        <v>0.32703065886199362</v>
      </c>
      <c r="U32" s="75">
        <f t="shared" si="2"/>
        <v>2.139836432266182E-2</v>
      </c>
      <c r="V32" s="74">
        <f t="shared" si="3"/>
        <v>6.7738338761220156</v>
      </c>
    </row>
    <row r="33" spans="1:22" ht="20.100000000000001" customHeight="1" thickBot="1" x14ac:dyDescent="0.3">
      <c r="A33" s="5" t="s">
        <v>12</v>
      </c>
      <c r="B33" s="6"/>
      <c r="C33" s="12">
        <v>1445066</v>
      </c>
      <c r="D33" s="13">
        <v>1634472</v>
      </c>
      <c r="E33" s="13">
        <v>1559489</v>
      </c>
      <c r="F33" s="13">
        <v>3756785</v>
      </c>
      <c r="G33" s="34">
        <v>2133360</v>
      </c>
      <c r="H33" s="34">
        <v>1951781</v>
      </c>
      <c r="I33" s="13">
        <v>3328419</v>
      </c>
      <c r="J33" s="14">
        <v>3097166</v>
      </c>
      <c r="L33" s="103">
        <f>C33/C45</f>
        <v>5.6585614706293738E-2</v>
      </c>
      <c r="M33" s="230">
        <f>D33/D45</f>
        <v>5.8994861926918891E-2</v>
      </c>
      <c r="N33" s="231">
        <f>E33/E45</f>
        <v>5.3716820286259799E-2</v>
      </c>
      <c r="O33" s="231">
        <f>F33/F45</f>
        <v>0.11126998753775903</v>
      </c>
      <c r="P33" s="231">
        <f>G33/G45</f>
        <v>0.11941518264836988</v>
      </c>
      <c r="Q33" s="231">
        <f t="shared" ref="Q33:R33" si="27">H33/H45</f>
        <v>0.11081825011181011</v>
      </c>
      <c r="R33" s="231">
        <f t="shared" si="27"/>
        <v>0.11163102140091034</v>
      </c>
      <c r="S33" s="157">
        <f>J33/J45</f>
        <v>0.10068372188491931</v>
      </c>
      <c r="U33" s="72">
        <f t="shared" si="2"/>
        <v>-6.9478331904727145E-2</v>
      </c>
      <c r="V33" s="71">
        <f t="shared" si="3"/>
        <v>-1.0947299515991036</v>
      </c>
    </row>
    <row r="34" spans="1:22" ht="20.100000000000001" customHeight="1" x14ac:dyDescent="0.25">
      <c r="A34" s="23"/>
      <c r="B34" t="s">
        <v>91</v>
      </c>
      <c r="C34" s="9">
        <v>1347313</v>
      </c>
      <c r="D34" s="10">
        <v>1525441</v>
      </c>
      <c r="E34" s="10">
        <v>1459249</v>
      </c>
      <c r="F34" s="10">
        <v>3606268</v>
      </c>
      <c r="G34" s="33">
        <v>2041350</v>
      </c>
      <c r="H34" s="33">
        <v>1864060</v>
      </c>
      <c r="I34" s="10">
        <v>3245665</v>
      </c>
      <c r="J34" s="11">
        <v>2965801</v>
      </c>
      <c r="L34" s="48">
        <f>C34/C33</f>
        <v>0.93235395476746386</v>
      </c>
      <c r="M34" s="232">
        <f>D34/D33</f>
        <v>0.93329283095703075</v>
      </c>
      <c r="N34" s="233">
        <f>E34/E33</f>
        <v>0.93572253475337108</v>
      </c>
      <c r="O34" s="233">
        <f>F34/F33</f>
        <v>0.95993462495192028</v>
      </c>
      <c r="P34" s="233">
        <f>G34/G33</f>
        <v>0.95687085161435481</v>
      </c>
      <c r="Q34" s="233">
        <f t="shared" ref="Q34:R34" si="28">H34/H33</f>
        <v>0.95505592072061363</v>
      </c>
      <c r="R34" s="233">
        <f t="shared" si="28"/>
        <v>0.97513714469242008</v>
      </c>
      <c r="S34" s="49">
        <f>J34/J33</f>
        <v>0.95758541841154143</v>
      </c>
      <c r="U34" s="77">
        <f t="shared" si="2"/>
        <v>-8.6227013570408531E-2</v>
      </c>
      <c r="V34" s="74">
        <f t="shared" si="3"/>
        <v>-1.7551726280878643</v>
      </c>
    </row>
    <row r="35" spans="1:22" ht="20.100000000000001" customHeight="1" thickBot="1" x14ac:dyDescent="0.3">
      <c r="A35" s="23"/>
      <c r="B35" t="s">
        <v>92</v>
      </c>
      <c r="C35" s="9">
        <v>97753</v>
      </c>
      <c r="D35" s="10">
        <v>109031</v>
      </c>
      <c r="E35" s="10">
        <v>100240</v>
      </c>
      <c r="F35" s="10">
        <v>150517</v>
      </c>
      <c r="G35" s="33">
        <v>92010</v>
      </c>
      <c r="H35" s="33">
        <v>87721</v>
      </c>
      <c r="I35" s="10">
        <v>82754</v>
      </c>
      <c r="J35" s="11">
        <v>131365</v>
      </c>
      <c r="L35" s="48">
        <f>C35/C33</f>
        <v>6.7646045232536089E-2</v>
      </c>
      <c r="M35" s="232">
        <f>D35/D33</f>
        <v>6.6707169042969222E-2</v>
      </c>
      <c r="N35" s="233">
        <f>E35/E33</f>
        <v>6.4277465246628862E-2</v>
      </c>
      <c r="O35" s="233">
        <f>F35/F33</f>
        <v>4.0065375048079672E-2</v>
      </c>
      <c r="P35" s="233">
        <f>G35/G33</f>
        <v>4.3129148385645182E-2</v>
      </c>
      <c r="Q35" s="233">
        <f t="shared" ref="Q35:R35" si="29">H35/H33</f>
        <v>4.4944079279386366E-2</v>
      </c>
      <c r="R35" s="233">
        <f t="shared" si="29"/>
        <v>2.4862855307579965E-2</v>
      </c>
      <c r="S35" s="49">
        <f>J35/J33</f>
        <v>4.2414581588458608E-2</v>
      </c>
      <c r="U35" s="75">
        <f t="shared" si="2"/>
        <v>0.58741571404403414</v>
      </c>
      <c r="V35" s="74">
        <f t="shared" si="3"/>
        <v>1.7551726280878643</v>
      </c>
    </row>
    <row r="36" spans="1:22" ht="20.100000000000001" customHeight="1" thickBot="1" x14ac:dyDescent="0.3">
      <c r="A36" s="5" t="s">
        <v>11</v>
      </c>
      <c r="B36" s="6"/>
      <c r="C36" s="12">
        <v>1651293</v>
      </c>
      <c r="D36" s="13">
        <v>1613259</v>
      </c>
      <c r="E36" s="13">
        <v>1717556</v>
      </c>
      <c r="F36" s="13">
        <v>2470653</v>
      </c>
      <c r="G36" s="34">
        <v>1398091</v>
      </c>
      <c r="H36" s="34">
        <v>1289594</v>
      </c>
      <c r="I36" s="13">
        <v>2287509</v>
      </c>
      <c r="J36" s="14">
        <v>2546013</v>
      </c>
      <c r="L36" s="103">
        <f>C36/C45</f>
        <v>6.4661011652893299E-2</v>
      </c>
      <c r="M36" s="230">
        <f>D36/D45</f>
        <v>5.8229196925587742E-2</v>
      </c>
      <c r="N36" s="231">
        <f>E36/E45</f>
        <v>5.9161460570473556E-2</v>
      </c>
      <c r="O36" s="231">
        <f>F36/F45</f>
        <v>7.3176806370374395E-2</v>
      </c>
      <c r="P36" s="231">
        <f>G36/G45</f>
        <v>7.8258377453426564E-2</v>
      </c>
      <c r="Q36" s="231">
        <f t="shared" ref="Q36:R36" si="30">H36/H45</f>
        <v>7.3220586958623754E-2</v>
      </c>
      <c r="R36" s="231">
        <f t="shared" si="30"/>
        <v>7.6720198428675904E-2</v>
      </c>
      <c r="S36" s="157">
        <f>J36/J45</f>
        <v>8.2766653388093844E-2</v>
      </c>
      <c r="U36" s="72">
        <f t="shared" si="2"/>
        <v>0.11300676849796001</v>
      </c>
      <c r="V36" s="71">
        <f t="shared" si="3"/>
        <v>0.60464549594179406</v>
      </c>
    </row>
    <row r="37" spans="1:22" ht="20.100000000000001" customHeight="1" x14ac:dyDescent="0.25">
      <c r="A37" s="23"/>
      <c r="B37" t="s">
        <v>91</v>
      </c>
      <c r="C37" s="9">
        <v>1525552</v>
      </c>
      <c r="D37" s="10">
        <v>1492652</v>
      </c>
      <c r="E37" s="10">
        <v>1606304</v>
      </c>
      <c r="F37" s="10">
        <v>2231083</v>
      </c>
      <c r="G37" s="33">
        <v>1279635</v>
      </c>
      <c r="H37" s="33">
        <v>1170475</v>
      </c>
      <c r="I37" s="10">
        <v>2101553</v>
      </c>
      <c r="J37" s="11">
        <v>2344960</v>
      </c>
      <c r="L37" s="48">
        <f>C37/C36</f>
        <v>0.92385300488768496</v>
      </c>
      <c r="M37" s="232">
        <f>D37/D36</f>
        <v>0.92524015052759667</v>
      </c>
      <c r="N37" s="233">
        <f>E37/E36</f>
        <v>0.9352265661206971</v>
      </c>
      <c r="O37" s="233">
        <f>F37/F36</f>
        <v>0.90303373237763462</v>
      </c>
      <c r="P37" s="233">
        <f>G37/G36</f>
        <v>0.91527304016691335</v>
      </c>
      <c r="Q37" s="233">
        <f t="shared" ref="Q37:R37" si="31">H37/H36</f>
        <v>0.90763061862880878</v>
      </c>
      <c r="R37" s="233">
        <f t="shared" si="31"/>
        <v>0.91870807939990617</v>
      </c>
      <c r="S37" s="49">
        <f>J37/J36</f>
        <v>0.92103221782449662</v>
      </c>
      <c r="U37" s="77">
        <f t="shared" si="2"/>
        <v>0.11582244178471825</v>
      </c>
      <c r="V37" s="74">
        <f t="shared" si="3"/>
        <v>0.23241384245904495</v>
      </c>
    </row>
    <row r="38" spans="1:22" ht="20.100000000000001" customHeight="1" thickBot="1" x14ac:dyDescent="0.3">
      <c r="A38" s="23"/>
      <c r="B38" t="s">
        <v>92</v>
      </c>
      <c r="C38" s="9">
        <v>125741</v>
      </c>
      <c r="D38" s="10">
        <v>120607</v>
      </c>
      <c r="E38" s="10">
        <v>111252</v>
      </c>
      <c r="F38" s="10">
        <v>239570</v>
      </c>
      <c r="G38" s="33">
        <v>118456</v>
      </c>
      <c r="H38" s="33">
        <v>119119</v>
      </c>
      <c r="I38" s="10">
        <v>185956</v>
      </c>
      <c r="J38" s="11">
        <v>201053</v>
      </c>
      <c r="L38" s="48">
        <f>C38/C36</f>
        <v>7.6146995112315013E-2</v>
      </c>
      <c r="M38" s="232">
        <f>D38/D36</f>
        <v>7.4759849472403384E-2</v>
      </c>
      <c r="N38" s="233">
        <f>E38/E36</f>
        <v>6.4773433879302914E-2</v>
      </c>
      <c r="O38" s="233">
        <f>F38/F36</f>
        <v>9.6966267622365418E-2</v>
      </c>
      <c r="P38" s="233">
        <f>G38/G36</f>
        <v>8.4726959833086687E-2</v>
      </c>
      <c r="Q38" s="233">
        <f t="shared" ref="Q38:R38" si="32">H38/H36</f>
        <v>9.2369381371191245E-2</v>
      </c>
      <c r="R38" s="233">
        <f t="shared" si="32"/>
        <v>8.1291920600093812E-2</v>
      </c>
      <c r="S38" s="49">
        <f>J38/J36</f>
        <v>7.8967782175503418E-2</v>
      </c>
      <c r="U38" s="75">
        <f t="shared" si="2"/>
        <v>8.1185871926692341E-2</v>
      </c>
      <c r="V38" s="74">
        <f t="shared" si="3"/>
        <v>-0.2324138424590394</v>
      </c>
    </row>
    <row r="39" spans="1:22" ht="20.100000000000001" customHeight="1" thickBot="1" x14ac:dyDescent="0.3">
      <c r="A39" s="5" t="s">
        <v>6</v>
      </c>
      <c r="B39" s="6"/>
      <c r="C39" s="12">
        <v>9967668</v>
      </c>
      <c r="D39" s="13">
        <v>10737419</v>
      </c>
      <c r="E39" s="13">
        <v>11617205</v>
      </c>
      <c r="F39" s="13">
        <v>12516191</v>
      </c>
      <c r="G39" s="34">
        <v>6007548</v>
      </c>
      <c r="H39" s="34">
        <v>5589725</v>
      </c>
      <c r="I39" s="13">
        <v>9392380</v>
      </c>
      <c r="J39" s="14">
        <v>10080067</v>
      </c>
      <c r="L39" s="103">
        <f>C39/C45</f>
        <v>0.39031201410056948</v>
      </c>
      <c r="M39" s="230">
        <f>D39/D45</f>
        <v>0.38755790943893537</v>
      </c>
      <c r="N39" s="231">
        <f>E39/E45</f>
        <v>0.40015627760993427</v>
      </c>
      <c r="O39" s="231">
        <f>F39/F45</f>
        <v>0.3707096404479393</v>
      </c>
      <c r="P39" s="231">
        <f>G39/G45</f>
        <v>0.33627350362285274</v>
      </c>
      <c r="Q39" s="231">
        <f t="shared" ref="Q39:R39" si="33">H39/H45</f>
        <v>0.31737348765370588</v>
      </c>
      <c r="R39" s="231">
        <f t="shared" si="33"/>
        <v>0.31500870917558227</v>
      </c>
      <c r="S39" s="157">
        <f>J39/J45</f>
        <v>0.32768623393429763</v>
      </c>
      <c r="U39" s="72">
        <f t="shared" si="2"/>
        <v>7.3217544434956844E-2</v>
      </c>
      <c r="V39" s="98">
        <f t="shared" si="3"/>
        <v>1.2677524758715364</v>
      </c>
    </row>
    <row r="40" spans="1:22" ht="20.100000000000001" customHeight="1" x14ac:dyDescent="0.25">
      <c r="A40" s="23"/>
      <c r="B40" t="s">
        <v>91</v>
      </c>
      <c r="C40" s="9">
        <v>7747050</v>
      </c>
      <c r="D40" s="10">
        <v>8595176</v>
      </c>
      <c r="E40" s="10">
        <v>9177628</v>
      </c>
      <c r="F40" s="10">
        <v>9640990</v>
      </c>
      <c r="G40" s="33">
        <v>4686520</v>
      </c>
      <c r="H40" s="33">
        <v>4514893</v>
      </c>
      <c r="I40" s="10">
        <v>7610668</v>
      </c>
      <c r="J40" s="11">
        <v>8004405</v>
      </c>
      <c r="L40" s="48">
        <f>C40/C39</f>
        <v>0.77721790091724563</v>
      </c>
      <c r="M40" s="232">
        <f>D40/D39</f>
        <v>0.80048808750035738</v>
      </c>
      <c r="N40" s="233">
        <f>E40/E39</f>
        <v>0.79000310315605171</v>
      </c>
      <c r="O40" s="233">
        <f>F40/F39</f>
        <v>0.77028146981777446</v>
      </c>
      <c r="P40" s="233">
        <f>G40/G39</f>
        <v>0.78010529420655483</v>
      </c>
      <c r="Q40" s="233">
        <f t="shared" ref="Q40:R40" si="34">H40/H39</f>
        <v>0.80771290179749455</v>
      </c>
      <c r="R40" s="233">
        <f t="shared" si="34"/>
        <v>0.81030239406838311</v>
      </c>
      <c r="S40" s="49">
        <f>J40/J39</f>
        <v>0.79408251949118991</v>
      </c>
      <c r="U40" s="77">
        <f t="shared" si="2"/>
        <v>5.1734880565017419E-2</v>
      </c>
      <c r="V40" s="74">
        <f t="shared" si="3"/>
        <v>-1.6219874577193205</v>
      </c>
    </row>
    <row r="41" spans="1:22" ht="20.100000000000001" customHeight="1" thickBot="1" x14ac:dyDescent="0.3">
      <c r="A41" s="23"/>
      <c r="B41" t="s">
        <v>92</v>
      </c>
      <c r="C41" s="9">
        <v>2220618</v>
      </c>
      <c r="D41" s="10">
        <v>2142243</v>
      </c>
      <c r="E41" s="10">
        <v>2439577</v>
      </c>
      <c r="F41" s="10">
        <v>2875201</v>
      </c>
      <c r="G41" s="33">
        <v>1321028</v>
      </c>
      <c r="H41" s="33">
        <v>1074832</v>
      </c>
      <c r="I41" s="10">
        <v>1781712</v>
      </c>
      <c r="J41" s="11">
        <v>2075662</v>
      </c>
      <c r="L41" s="48">
        <f>C41/C39</f>
        <v>0.22278209908275437</v>
      </c>
      <c r="M41" s="232">
        <f>D41/D39</f>
        <v>0.19951191249964262</v>
      </c>
      <c r="N41" s="233">
        <f>E41/E39</f>
        <v>0.20999689684394826</v>
      </c>
      <c r="O41" s="233">
        <f>F41/F39</f>
        <v>0.22971853018222557</v>
      </c>
      <c r="P41" s="233">
        <f>G41/G39</f>
        <v>0.21989470579344517</v>
      </c>
      <c r="Q41" s="233">
        <f t="shared" ref="Q41:R41" si="35">H41/H39</f>
        <v>0.1922870982025055</v>
      </c>
      <c r="R41" s="233">
        <f t="shared" si="35"/>
        <v>0.18969760593161691</v>
      </c>
      <c r="S41" s="49">
        <f>J41/J39</f>
        <v>0.20591748050881012</v>
      </c>
      <c r="U41" s="75">
        <f t="shared" si="2"/>
        <v>0.16498177034223263</v>
      </c>
      <c r="V41" s="74">
        <f t="shared" si="3"/>
        <v>1.6219874577193205</v>
      </c>
    </row>
    <row r="42" spans="1:22" ht="20.100000000000001" customHeight="1" thickBot="1" x14ac:dyDescent="0.3">
      <c r="A42" s="5" t="s">
        <v>7</v>
      </c>
      <c r="B42" s="6"/>
      <c r="C42" s="12">
        <v>193958</v>
      </c>
      <c r="D42" s="13">
        <v>292407</v>
      </c>
      <c r="E42" s="13">
        <v>385323</v>
      </c>
      <c r="F42" s="13">
        <v>311761</v>
      </c>
      <c r="G42" s="34">
        <v>127623</v>
      </c>
      <c r="H42" s="34">
        <v>107274</v>
      </c>
      <c r="I42" s="13">
        <v>182756</v>
      </c>
      <c r="J42" s="14">
        <v>195266</v>
      </c>
      <c r="L42" s="103">
        <f>C42/C45</f>
        <v>7.5949698195122723E-3</v>
      </c>
      <c r="M42" s="230">
        <f>D42/D45</f>
        <v>1.0554179326084859E-2</v>
      </c>
      <c r="N42" s="231">
        <f>E42/E45</f>
        <v>1.3272505508639358E-2</v>
      </c>
      <c r="O42" s="231">
        <f>F42/F45</f>
        <v>9.2338642176114129E-3</v>
      </c>
      <c r="P42" s="231">
        <f>G42/G45</f>
        <v>7.1437187606090431E-3</v>
      </c>
      <c r="Q42" s="231">
        <f t="shared" ref="Q42:R42" si="36">H42/H45</f>
        <v>6.0908047380798958E-3</v>
      </c>
      <c r="R42" s="231">
        <f t="shared" si="36"/>
        <v>6.1294082707570082E-3</v>
      </c>
      <c r="S42" s="157">
        <f>J42/J45</f>
        <v>6.3477732990678106E-3</v>
      </c>
      <c r="U42" s="43">
        <f t="shared" si="2"/>
        <v>6.8451924970999584E-2</v>
      </c>
      <c r="V42" s="98">
        <f t="shared" si="3"/>
        <v>2.1836502831080237E-2</v>
      </c>
    </row>
    <row r="43" spans="1:22" ht="20.100000000000001" customHeight="1" x14ac:dyDescent="0.25">
      <c r="A43" s="23"/>
      <c r="B43" t="s">
        <v>91</v>
      </c>
      <c r="C43" s="9">
        <v>189421</v>
      </c>
      <c r="D43" s="10">
        <v>287006</v>
      </c>
      <c r="E43" s="10">
        <v>380934</v>
      </c>
      <c r="F43" s="10">
        <v>306722</v>
      </c>
      <c r="G43" s="33">
        <v>124443</v>
      </c>
      <c r="H43" s="33">
        <v>106586</v>
      </c>
      <c r="I43" s="10">
        <v>173357</v>
      </c>
      <c r="J43" s="11">
        <v>193125</v>
      </c>
      <c r="L43" s="48">
        <f>C43/C42</f>
        <v>0.97660833788758394</v>
      </c>
      <c r="M43" s="232">
        <f>D43/D42</f>
        <v>0.98152916995831152</v>
      </c>
      <c r="N43" s="233">
        <f>E43/E42</f>
        <v>0.98860955613861612</v>
      </c>
      <c r="O43" s="233">
        <f>F43/F42</f>
        <v>0.98383697768482914</v>
      </c>
      <c r="P43" s="233">
        <f>G43/G42</f>
        <v>0.97508286123974519</v>
      </c>
      <c r="Q43" s="233">
        <f t="shared" ref="Q43:R43" si="37">H43/H42</f>
        <v>0.99358651677013998</v>
      </c>
      <c r="R43" s="233">
        <f t="shared" si="37"/>
        <v>0.94857077195823936</v>
      </c>
      <c r="S43" s="49">
        <f>J43/J42</f>
        <v>0.98903546956459398</v>
      </c>
      <c r="U43" s="77">
        <f t="shared" si="2"/>
        <v>0.11403058428560715</v>
      </c>
      <c r="V43" s="74">
        <f t="shared" si="3"/>
        <v>4.0464697606354623</v>
      </c>
    </row>
    <row r="44" spans="1:22" ht="20.100000000000001" customHeight="1" thickBot="1" x14ac:dyDescent="0.3">
      <c r="A44" s="23"/>
      <c r="B44" t="s">
        <v>92</v>
      </c>
      <c r="C44" s="9">
        <v>4537</v>
      </c>
      <c r="D44" s="10">
        <v>5401</v>
      </c>
      <c r="E44" s="10">
        <v>4389</v>
      </c>
      <c r="F44" s="10">
        <v>5039</v>
      </c>
      <c r="G44" s="33">
        <v>3180</v>
      </c>
      <c r="H44" s="33">
        <v>688</v>
      </c>
      <c r="I44" s="10">
        <v>9399</v>
      </c>
      <c r="J44" s="11">
        <v>2141</v>
      </c>
      <c r="L44" s="48">
        <f>C44/C42</f>
        <v>2.3391662112416091E-2</v>
      </c>
      <c r="M44" s="234">
        <f>D44/D42</f>
        <v>1.8470830041688469E-2</v>
      </c>
      <c r="N44" s="235">
        <f>E44/E42</f>
        <v>1.1390443861383825E-2</v>
      </c>
      <c r="O44" s="235">
        <f>F44/F42</f>
        <v>1.6163022315170916E-2</v>
      </c>
      <c r="P44" s="235">
        <f>G44/G42</f>
        <v>2.4917138760254812E-2</v>
      </c>
      <c r="Q44" s="235">
        <f t="shared" ref="Q44:R44" si="38">H44/H42</f>
        <v>6.4134832298599845E-3</v>
      </c>
      <c r="R44" s="235">
        <f t="shared" si="38"/>
        <v>5.1429228041760595E-2</v>
      </c>
      <c r="S44" s="49">
        <f>J44/J42</f>
        <v>1.0964530435406062E-2</v>
      </c>
      <c r="U44" s="75">
        <f t="shared" si="2"/>
        <v>-0.77220980955420793</v>
      </c>
      <c r="V44" s="74">
        <f t="shared" si="3"/>
        <v>-4.0464697606354534</v>
      </c>
    </row>
    <row r="45" spans="1:22" ht="20.100000000000001" customHeight="1" thickBot="1" x14ac:dyDescent="0.3">
      <c r="A45" s="45" t="s">
        <v>21</v>
      </c>
      <c r="B45" s="70"/>
      <c r="C45" s="54">
        <f t="shared" ref="C45:F46" si="39">C7+C10+C13+C16+C18+C21+C24+C27+C30+C33+C36+C39+C42</f>
        <v>25537692</v>
      </c>
      <c r="D45" s="55">
        <f t="shared" si="39"/>
        <v>27705328</v>
      </c>
      <c r="E45" s="55">
        <f t="shared" si="39"/>
        <v>29031670</v>
      </c>
      <c r="F45" s="55">
        <f t="shared" si="39"/>
        <v>33762788</v>
      </c>
      <c r="G45" s="55">
        <f t="shared" ref="G45:I45" si="40">G7+G10+G13+G16+G18+G21+G24+G27+G30+G33+G36+G39+G42</f>
        <v>17865065</v>
      </c>
      <c r="H45" s="55">
        <f t="shared" si="40"/>
        <v>17612451</v>
      </c>
      <c r="I45" s="55">
        <f t="shared" si="40"/>
        <v>29816255</v>
      </c>
      <c r="J45" s="243">
        <f t="shared" ref="J45:J46" si="41">J7+J10+J13+J16+J18+J21+J24+J27+J30+J33+J36+J39+J42</f>
        <v>30761338</v>
      </c>
      <c r="L45" s="59">
        <f>L7+L10+L13+L16+L18+L21+L24+L27+L30+L33+L36+L39+L42</f>
        <v>1</v>
      </c>
      <c r="M45" s="56">
        <f t="shared" ref="M45:S45" si="42">M7+M10+M13+M16+M18+M21+M24+M27+M30+M33+M36+M39+M42</f>
        <v>0.99999999999999978</v>
      </c>
      <c r="N45" s="56">
        <f t="shared" si="42"/>
        <v>1</v>
      </c>
      <c r="O45" s="56">
        <f t="shared" si="42"/>
        <v>1</v>
      </c>
      <c r="P45" s="56">
        <f t="shared" ref="P45" si="43">P7+P10+P13+P16+P18+P21+P24+P27+P30+P33+P36+P39+P42</f>
        <v>1.0000000000000002</v>
      </c>
      <c r="Q45" s="56">
        <f t="shared" ref="Q45:R45" si="44">Q7+Q10+Q13+Q16+Q18+Q21+Q24+Q27+Q30+Q33+Q36+Q39+Q42</f>
        <v>0.99999999999999989</v>
      </c>
      <c r="R45" s="56">
        <f t="shared" si="44"/>
        <v>1</v>
      </c>
      <c r="S45" s="60">
        <f t="shared" si="42"/>
        <v>0.99999999999999989</v>
      </c>
      <c r="U45" s="63">
        <f t="shared" si="2"/>
        <v>3.169690492652414E-2</v>
      </c>
      <c r="V45" s="101">
        <f t="shared" si="3"/>
        <v>-1.1102230246251565E-14</v>
      </c>
    </row>
    <row r="46" spans="1:22" ht="20.100000000000001" customHeight="1" x14ac:dyDescent="0.25">
      <c r="A46" s="23"/>
      <c r="B46" t="s">
        <v>91</v>
      </c>
      <c r="C46" s="207">
        <f t="shared" si="39"/>
        <v>13525843</v>
      </c>
      <c r="D46" s="208">
        <f t="shared" si="39"/>
        <v>14240476</v>
      </c>
      <c r="E46" s="208">
        <f t="shared" si="39"/>
        <v>15953957</v>
      </c>
      <c r="F46" s="208">
        <f t="shared" si="39"/>
        <v>18481841</v>
      </c>
      <c r="G46" s="208">
        <f t="shared" ref="G46:I46" si="45">G8+G11+G14+G17+G19+G22+G25+G28+G31+G34+G37+G40+G43</f>
        <v>9386857</v>
      </c>
      <c r="H46" s="208">
        <f t="shared" si="45"/>
        <v>9273276</v>
      </c>
      <c r="I46" s="208">
        <f t="shared" si="45"/>
        <v>15747001</v>
      </c>
      <c r="J46" s="169">
        <f t="shared" si="41"/>
        <v>15672413</v>
      </c>
      <c r="L46" s="48">
        <f>C46/C45</f>
        <v>0.52964234199394367</v>
      </c>
      <c r="M46" s="50">
        <f>D46/D45</f>
        <v>0.51399774079556104</v>
      </c>
      <c r="N46" s="50">
        <f>E46/E45</f>
        <v>0.54953631671894865</v>
      </c>
      <c r="O46" s="50">
        <f>F46/F45</f>
        <v>0.54740269079674342</v>
      </c>
      <c r="P46" s="50">
        <f>G46/G45</f>
        <v>0.52543088984003139</v>
      </c>
      <c r="Q46" s="50">
        <f t="shared" ref="Q46:R46" si="46">H46/H45</f>
        <v>0.52651820010741268</v>
      </c>
      <c r="R46" s="50">
        <f t="shared" si="46"/>
        <v>0.52813477078191073</v>
      </c>
      <c r="S46" s="49">
        <f>J46/J45</f>
        <v>0.5094841128171993</v>
      </c>
      <c r="U46" s="77">
        <f t="shared" si="2"/>
        <v>-4.7366479496635579E-3</v>
      </c>
      <c r="V46" s="74">
        <f t="shared" si="3"/>
        <v>-1.8650657964711437</v>
      </c>
    </row>
    <row r="47" spans="1:22" ht="20.100000000000001" customHeight="1" thickBot="1" x14ac:dyDescent="0.3">
      <c r="A47" s="29"/>
      <c r="B47" s="24" t="s">
        <v>92</v>
      </c>
      <c r="C47" s="30">
        <f t="shared" ref="C47:F47" si="47">C9+C12+C15+C20+C23+C26+C29+C32+C35+C38+C41+C44</f>
        <v>12011849</v>
      </c>
      <c r="D47" s="31">
        <f t="shared" si="47"/>
        <v>13464852</v>
      </c>
      <c r="E47" s="31">
        <f t="shared" si="47"/>
        <v>13077713</v>
      </c>
      <c r="F47" s="31">
        <f t="shared" si="47"/>
        <v>15280947</v>
      </c>
      <c r="G47" s="31">
        <f t="shared" ref="G47:I47" si="48">G9+G12+G15+G20+G23+G26+G29+G32+G35+G38+G41+G44</f>
        <v>8478208</v>
      </c>
      <c r="H47" s="31">
        <f t="shared" si="48"/>
        <v>8339175</v>
      </c>
      <c r="I47" s="31">
        <f t="shared" si="48"/>
        <v>14069254</v>
      </c>
      <c r="J47" s="40">
        <f t="shared" ref="J47" si="49">J9+J12+J15+J20+J23+J26+J29+J32+J35+J38+J41+J44</f>
        <v>15088925</v>
      </c>
      <c r="L47" s="114">
        <f>C47/C45</f>
        <v>0.47035765800605628</v>
      </c>
      <c r="M47" s="51">
        <f>D47/D45</f>
        <v>0.48600225920443896</v>
      </c>
      <c r="N47" s="51">
        <f>E47/E45</f>
        <v>0.45046368328105135</v>
      </c>
      <c r="O47" s="51">
        <f>F47/F45</f>
        <v>0.45259730920325658</v>
      </c>
      <c r="P47" s="51">
        <f>G47/G45</f>
        <v>0.47456911015996861</v>
      </c>
      <c r="Q47" s="51">
        <f t="shared" ref="Q47:R47" si="50">H47/H45</f>
        <v>0.47348179989258737</v>
      </c>
      <c r="R47" s="51">
        <f t="shared" si="50"/>
        <v>0.47186522921808927</v>
      </c>
      <c r="S47" s="159">
        <f>J47/J45</f>
        <v>0.4905158871828007</v>
      </c>
      <c r="U47" s="75">
        <f t="shared" si="2"/>
        <v>7.2475129100661631E-2</v>
      </c>
      <c r="V47" s="76">
        <f t="shared" si="3"/>
        <v>1.8650657964711437</v>
      </c>
    </row>
    <row r="50" spans="1:22" x14ac:dyDescent="0.25">
      <c r="A50" s="1" t="s">
        <v>23</v>
      </c>
      <c r="L50" s="1" t="s">
        <v>25</v>
      </c>
    </row>
    <row r="51" spans="1:22" ht="15.75" thickBot="1" x14ac:dyDescent="0.3">
      <c r="S51" s="24"/>
    </row>
    <row r="52" spans="1:22" ht="24" customHeight="1" x14ac:dyDescent="0.25">
      <c r="A52" s="355" t="s">
        <v>37</v>
      </c>
      <c r="B52" s="366"/>
      <c r="C52" s="357">
        <v>2016</v>
      </c>
      <c r="D52" s="348">
        <v>2017</v>
      </c>
      <c r="E52" s="353">
        <v>2018</v>
      </c>
      <c r="F52" s="348">
        <v>2019</v>
      </c>
      <c r="G52" s="348">
        <v>2020</v>
      </c>
      <c r="H52" s="348">
        <v>2021</v>
      </c>
      <c r="I52" s="348">
        <v>2022</v>
      </c>
      <c r="J52" s="342">
        <v>2023</v>
      </c>
      <c r="L52" s="373">
        <v>2016</v>
      </c>
      <c r="M52" s="348">
        <v>2017</v>
      </c>
      <c r="N52" s="348">
        <v>2018</v>
      </c>
      <c r="O52" s="346">
        <v>2019</v>
      </c>
      <c r="P52" s="376">
        <v>2020</v>
      </c>
      <c r="Q52" s="376">
        <v>2021</v>
      </c>
      <c r="R52" s="346">
        <v>2022</v>
      </c>
      <c r="S52" s="342">
        <v>2023</v>
      </c>
      <c r="U52" s="371" t="s">
        <v>88</v>
      </c>
      <c r="V52" s="372"/>
    </row>
    <row r="53" spans="1:22" ht="21.75" customHeight="1" thickBot="1" x14ac:dyDescent="0.3">
      <c r="A53" s="367"/>
      <c r="B53" s="368"/>
      <c r="C53" s="369">
        <v>2016</v>
      </c>
      <c r="D53" s="350">
        <v>2017</v>
      </c>
      <c r="E53" s="363"/>
      <c r="F53" s="350"/>
      <c r="G53" s="350"/>
      <c r="H53" s="350"/>
      <c r="I53" s="350">
        <v>2018</v>
      </c>
      <c r="J53" s="370"/>
      <c r="L53" s="374"/>
      <c r="M53" s="350"/>
      <c r="N53" s="350"/>
      <c r="O53" s="375"/>
      <c r="P53" s="377"/>
      <c r="Q53" s="377"/>
      <c r="R53" s="375"/>
      <c r="S53" s="370"/>
      <c r="U53" s="99" t="s">
        <v>0</v>
      </c>
      <c r="V53" s="100" t="s">
        <v>38</v>
      </c>
    </row>
    <row r="54" spans="1:22" ht="20.100000000000001" customHeight="1" thickBot="1" x14ac:dyDescent="0.3">
      <c r="A54" s="5" t="s">
        <v>10</v>
      </c>
      <c r="B54" s="6"/>
      <c r="C54" s="12">
        <v>39218341</v>
      </c>
      <c r="D54" s="13">
        <v>48114799</v>
      </c>
      <c r="E54" s="13">
        <v>49046966</v>
      </c>
      <c r="F54" s="13">
        <v>53546141</v>
      </c>
      <c r="G54" s="13">
        <v>29556331</v>
      </c>
      <c r="H54" s="13">
        <v>30198890</v>
      </c>
      <c r="I54" s="13">
        <v>53516688</v>
      </c>
      <c r="J54" s="14">
        <v>61984024</v>
      </c>
      <c r="L54" s="103">
        <f>C54/C92</f>
        <v>0.15591700650219709</v>
      </c>
      <c r="M54" s="103">
        <f>D54/D92</f>
        <v>0.16680384345256438</v>
      </c>
      <c r="N54" s="103">
        <f>E54/E92</f>
        <v>0.15623242097362919</v>
      </c>
      <c r="O54" s="103">
        <f>F54/F92</f>
        <v>0.15243562295718163</v>
      </c>
      <c r="P54" s="103">
        <f>G54/G92</f>
        <v>0.15802169215331374</v>
      </c>
      <c r="Q54" s="103">
        <f t="shared" ref="Q54:R54" si="51">H54/H92</f>
        <v>0.16094474885053112</v>
      </c>
      <c r="R54" s="103">
        <f t="shared" si="51"/>
        <v>0.15786060580349554</v>
      </c>
      <c r="S54" s="213">
        <f>J54/J92</f>
        <v>0.16607853059826272</v>
      </c>
      <c r="U54" s="72">
        <f>(J54-I54)/I54</f>
        <v>0.15821861023985639</v>
      </c>
      <c r="V54" s="71">
        <f>(S54-R54)*100</f>
        <v>0.82179247947671841</v>
      </c>
    </row>
    <row r="55" spans="1:22" ht="20.100000000000001" customHeight="1" x14ac:dyDescent="0.25">
      <c r="A55" s="23"/>
      <c r="B55" t="s">
        <v>91</v>
      </c>
      <c r="C55" s="9">
        <v>1318335</v>
      </c>
      <c r="D55" s="10">
        <v>1066465</v>
      </c>
      <c r="E55" s="10">
        <v>2255810</v>
      </c>
      <c r="F55" s="10">
        <v>2498668</v>
      </c>
      <c r="G55" s="10">
        <v>1363575</v>
      </c>
      <c r="H55" s="10">
        <v>3136716</v>
      </c>
      <c r="I55" s="10">
        <v>5184851</v>
      </c>
      <c r="J55" s="11">
        <v>5890570</v>
      </c>
      <c r="L55" s="48">
        <f>C55/C54</f>
        <v>3.3615266897699725E-2</v>
      </c>
      <c r="M55" s="48">
        <f>D55/D54</f>
        <v>2.2165009979569904E-2</v>
      </c>
      <c r="N55" s="48">
        <f>E55/E54</f>
        <v>4.5992855093218203E-2</v>
      </c>
      <c r="O55" s="48">
        <f>F55/F54</f>
        <v>4.6663829611922919E-2</v>
      </c>
      <c r="P55" s="48">
        <f>G55/G54</f>
        <v>4.6134785809510657E-2</v>
      </c>
      <c r="Q55" s="48">
        <f t="shared" ref="Q55:R55" si="52">H55/H54</f>
        <v>0.10386858589835586</v>
      </c>
      <c r="R55" s="48">
        <f t="shared" si="52"/>
        <v>9.6882882587950886E-2</v>
      </c>
      <c r="S55" s="214">
        <f>J55/J54</f>
        <v>9.5033681582208984E-2</v>
      </c>
      <c r="U55" s="77">
        <f t="shared" ref="U55:U94" si="53">(J55-I55)/I55</f>
        <v>0.1361117224005087</v>
      </c>
      <c r="V55" s="74">
        <f t="shared" ref="V55:V94" si="54">(S55-R55)*100</f>
        <v>-0.18492010057419017</v>
      </c>
    </row>
    <row r="56" spans="1:22" ht="20.100000000000001" customHeight="1" thickBot="1" x14ac:dyDescent="0.3">
      <c r="A56" s="23"/>
      <c r="B56" t="s">
        <v>92</v>
      </c>
      <c r="C56" s="9">
        <v>37900006</v>
      </c>
      <c r="D56" s="10">
        <v>47048334</v>
      </c>
      <c r="E56" s="10">
        <v>46791156</v>
      </c>
      <c r="F56" s="10">
        <v>51047473</v>
      </c>
      <c r="G56" s="10">
        <v>28192756</v>
      </c>
      <c r="H56" s="10">
        <v>27062174</v>
      </c>
      <c r="I56" s="10">
        <v>48331837</v>
      </c>
      <c r="J56" s="11">
        <v>56093454</v>
      </c>
      <c r="L56" s="48">
        <f>C56/C54</f>
        <v>0.96638473310230022</v>
      </c>
      <c r="M56" s="48">
        <f>D56/D54</f>
        <v>0.97783499002043006</v>
      </c>
      <c r="N56" s="48">
        <f>E56/E54</f>
        <v>0.95400714490678185</v>
      </c>
      <c r="O56" s="48">
        <f>F56/F54</f>
        <v>0.95333617038807705</v>
      </c>
      <c r="P56" s="48">
        <f>G56/G54</f>
        <v>0.95386521419048931</v>
      </c>
      <c r="Q56" s="48">
        <f t="shared" ref="Q56:R56" si="55">H56/H54</f>
        <v>0.8961314141016441</v>
      </c>
      <c r="R56" s="48">
        <f t="shared" si="55"/>
        <v>0.90311711741204914</v>
      </c>
      <c r="S56" s="214">
        <f>J56/J54</f>
        <v>0.90496631841779096</v>
      </c>
      <c r="U56" s="75">
        <f t="shared" si="53"/>
        <v>0.16059015095991488</v>
      </c>
      <c r="V56" s="74">
        <f t="shared" si="54"/>
        <v>0.18492010057418184</v>
      </c>
    </row>
    <row r="57" spans="1:22" ht="20.100000000000001" customHeight="1" thickBot="1" x14ac:dyDescent="0.3">
      <c r="A57" s="5" t="s">
        <v>18</v>
      </c>
      <c r="B57" s="6"/>
      <c r="C57" s="12">
        <v>1924359</v>
      </c>
      <c r="D57" s="13">
        <v>2915898</v>
      </c>
      <c r="E57" s="13">
        <v>1715135</v>
      </c>
      <c r="F57" s="13">
        <v>1891261</v>
      </c>
      <c r="G57" s="13">
        <v>999405</v>
      </c>
      <c r="H57" s="13">
        <v>873317</v>
      </c>
      <c r="I57" s="13">
        <v>1566207</v>
      </c>
      <c r="J57" s="14">
        <v>1724693</v>
      </c>
      <c r="L57" s="103">
        <f>C57/C92</f>
        <v>7.6505096101735018E-3</v>
      </c>
      <c r="M57" s="103">
        <f>D57/D92</f>
        <v>1.010880235653994E-2</v>
      </c>
      <c r="N57" s="103">
        <f>E57/E92</f>
        <v>5.4633286255995018E-3</v>
      </c>
      <c r="O57" s="103">
        <f>F57/F92</f>
        <v>5.3840583714449622E-3</v>
      </c>
      <c r="P57" s="103">
        <f>G57/G92</f>
        <v>5.3432771898001318E-3</v>
      </c>
      <c r="Q57" s="103">
        <f t="shared" ref="Q57:R57" si="56">H57/H92</f>
        <v>4.6543361438748012E-3</v>
      </c>
      <c r="R57" s="103">
        <f t="shared" si="56"/>
        <v>4.6199119391258916E-3</v>
      </c>
      <c r="S57" s="213">
        <f>J57/J92</f>
        <v>4.6211017079676774E-3</v>
      </c>
      <c r="U57" s="72">
        <f t="shared" si="53"/>
        <v>0.1011909664559027</v>
      </c>
      <c r="V57" s="71">
        <f t="shared" si="54"/>
        <v>1.1897688417857738E-4</v>
      </c>
    </row>
    <row r="58" spans="1:22" ht="20.100000000000001" customHeight="1" x14ac:dyDescent="0.25">
      <c r="A58" s="23"/>
      <c r="B58" t="s">
        <v>91</v>
      </c>
      <c r="C58" s="9">
        <v>1906735</v>
      </c>
      <c r="D58" s="10">
        <v>2806443</v>
      </c>
      <c r="E58" s="10">
        <v>1423090</v>
      </c>
      <c r="F58" s="10">
        <v>1302747</v>
      </c>
      <c r="G58" s="10">
        <v>682544</v>
      </c>
      <c r="H58" s="10">
        <v>519185</v>
      </c>
      <c r="I58" s="10">
        <v>1009814</v>
      </c>
      <c r="J58" s="11">
        <v>1102761</v>
      </c>
      <c r="L58" s="48">
        <f>C58/C57</f>
        <v>0.99084162570497503</v>
      </c>
      <c r="M58" s="48">
        <f>D58/D57</f>
        <v>0.96246267873567592</v>
      </c>
      <c r="N58" s="48">
        <f>E58/E57</f>
        <v>0.82972477385162102</v>
      </c>
      <c r="O58" s="48">
        <f>F58/F57</f>
        <v>0.68882454616258681</v>
      </c>
      <c r="P58" s="48">
        <f>G58/G57</f>
        <v>0.68295035546149963</v>
      </c>
      <c r="Q58" s="48">
        <f t="shared" ref="Q58:R58" si="57">H58/H57</f>
        <v>0.59449775969092555</v>
      </c>
      <c r="R58" s="48">
        <f t="shared" si="57"/>
        <v>0.6447513004347446</v>
      </c>
      <c r="S58" s="214">
        <f>J58/J57</f>
        <v>0.63939553300210528</v>
      </c>
      <c r="U58" s="77">
        <f t="shared" si="53"/>
        <v>9.2043683292170636E-2</v>
      </c>
      <c r="V58" s="74">
        <f t="shared" si="54"/>
        <v>-0.53557674326393245</v>
      </c>
    </row>
    <row r="59" spans="1:22" ht="20.100000000000001" customHeight="1" thickBot="1" x14ac:dyDescent="0.3">
      <c r="A59" s="23"/>
      <c r="B59" t="s">
        <v>92</v>
      </c>
      <c r="C59" s="9">
        <v>17624</v>
      </c>
      <c r="D59" s="10">
        <v>109455</v>
      </c>
      <c r="E59" s="10">
        <v>292045</v>
      </c>
      <c r="F59" s="10">
        <v>588514</v>
      </c>
      <c r="G59" s="10">
        <v>316861</v>
      </c>
      <c r="H59" s="10">
        <v>354132</v>
      </c>
      <c r="I59" s="10">
        <v>556393</v>
      </c>
      <c r="J59" s="11">
        <v>621932</v>
      </c>
      <c r="L59" s="48">
        <f>C59/C57</f>
        <v>9.1583742950249927E-3</v>
      </c>
      <c r="M59" s="48">
        <f>D59/D57</f>
        <v>3.7537321264324061E-2</v>
      </c>
      <c r="N59" s="48">
        <f>E59/E57</f>
        <v>0.17027522614837898</v>
      </c>
      <c r="O59" s="48">
        <f>F59/F57</f>
        <v>0.31117545383741324</v>
      </c>
      <c r="P59" s="48">
        <f>G59/G57</f>
        <v>0.31704964453850043</v>
      </c>
      <c r="Q59" s="48">
        <f t="shared" ref="Q59:R59" si="58">H59/H57</f>
        <v>0.4055022403090745</v>
      </c>
      <c r="R59" s="48">
        <f t="shared" si="58"/>
        <v>0.3552486995652554</v>
      </c>
      <c r="S59" s="214">
        <f>J59/J57</f>
        <v>0.36060446699789472</v>
      </c>
      <c r="U59" s="75">
        <f t="shared" si="53"/>
        <v>0.11779263937540552</v>
      </c>
      <c r="V59" s="74">
        <f t="shared" si="54"/>
        <v>0.53557674326393245</v>
      </c>
    </row>
    <row r="60" spans="1:22" ht="20.100000000000001" customHeight="1" thickBot="1" x14ac:dyDescent="0.3">
      <c r="A60" s="5" t="s">
        <v>15</v>
      </c>
      <c r="B60" s="6"/>
      <c r="C60" s="12">
        <v>45568148</v>
      </c>
      <c r="D60" s="13">
        <v>61332118</v>
      </c>
      <c r="E60" s="13">
        <v>64429780</v>
      </c>
      <c r="F60" s="13">
        <v>74767147</v>
      </c>
      <c r="G60" s="13">
        <v>44240397</v>
      </c>
      <c r="H60" s="13">
        <v>46476357</v>
      </c>
      <c r="I60" s="13">
        <v>83871965</v>
      </c>
      <c r="J60" s="14">
        <v>89308383</v>
      </c>
      <c r="L60" s="103">
        <f>C60/C92</f>
        <v>0.181161391503253</v>
      </c>
      <c r="M60" s="103">
        <f>D60/D92</f>
        <v>0.21262549614903734</v>
      </c>
      <c r="N60" s="103">
        <f>E60/E92</f>
        <v>0.20523227700156449</v>
      </c>
      <c r="O60" s="103">
        <f>F60/F92</f>
        <v>0.21284776861279647</v>
      </c>
      <c r="P60" s="103">
        <f>G60/G92</f>
        <v>0.23652943917411076</v>
      </c>
      <c r="Q60" s="103">
        <f t="shared" ref="Q60:R60" si="59">H60/H92</f>
        <v>0.24769538234195443</v>
      </c>
      <c r="R60" s="103">
        <f t="shared" si="59"/>
        <v>0.24740094538043111</v>
      </c>
      <c r="S60" s="213">
        <f>J60/J92</f>
        <v>0.23929077303446555</v>
      </c>
      <c r="U60" s="72">
        <f t="shared" si="53"/>
        <v>6.481805928834504E-2</v>
      </c>
      <c r="V60" s="71">
        <f t="shared" si="54"/>
        <v>-0.81101723459655606</v>
      </c>
    </row>
    <row r="61" spans="1:22" ht="20.100000000000001" customHeight="1" x14ac:dyDescent="0.25">
      <c r="A61" s="23"/>
      <c r="B61" t="s">
        <v>91</v>
      </c>
      <c r="C61" s="9">
        <v>4042105</v>
      </c>
      <c r="D61" s="10">
        <v>3394621</v>
      </c>
      <c r="E61" s="10">
        <v>2829257</v>
      </c>
      <c r="F61" s="10">
        <v>1593305</v>
      </c>
      <c r="G61" s="10">
        <v>712835</v>
      </c>
      <c r="H61" s="10">
        <v>1006075</v>
      </c>
      <c r="I61" s="10">
        <v>1984121</v>
      </c>
      <c r="J61" s="11">
        <v>1898571</v>
      </c>
      <c r="L61" s="48">
        <f>C61/C60</f>
        <v>8.8704614460082945E-2</v>
      </c>
      <c r="M61" s="48">
        <f>D61/D60</f>
        <v>5.5348178257923521E-2</v>
      </c>
      <c r="N61" s="48">
        <f>E61/E60</f>
        <v>4.3912256102690402E-2</v>
      </c>
      <c r="O61" s="48">
        <f>F61/F60</f>
        <v>2.1310228675704316E-2</v>
      </c>
      <c r="P61" s="48">
        <f>G61/G60</f>
        <v>1.6112762279235422E-2</v>
      </c>
      <c r="Q61" s="48">
        <f t="shared" ref="Q61:R61" si="60">H61/H60</f>
        <v>2.1647027971663096E-2</v>
      </c>
      <c r="R61" s="48">
        <f t="shared" si="60"/>
        <v>2.3656546022261433E-2</v>
      </c>
      <c r="S61" s="214">
        <f>J61/J60</f>
        <v>2.125859786309198E-2</v>
      </c>
      <c r="U61" s="77">
        <f t="shared" si="53"/>
        <v>-4.3117330041867408E-2</v>
      </c>
      <c r="V61" s="74">
        <f t="shared" si="54"/>
        <v>-0.23979481591694524</v>
      </c>
    </row>
    <row r="62" spans="1:22" ht="20.100000000000001" customHeight="1" thickBot="1" x14ac:dyDescent="0.3">
      <c r="A62" s="23"/>
      <c r="B62" t="s">
        <v>92</v>
      </c>
      <c r="C62" s="9">
        <v>41526043</v>
      </c>
      <c r="D62" s="10">
        <v>57937497</v>
      </c>
      <c r="E62" s="10">
        <v>61600523</v>
      </c>
      <c r="F62" s="10">
        <v>73173842</v>
      </c>
      <c r="G62" s="10">
        <v>43527562</v>
      </c>
      <c r="H62" s="10">
        <v>45470282</v>
      </c>
      <c r="I62" s="10">
        <v>81887844</v>
      </c>
      <c r="J62" s="11">
        <v>87409812</v>
      </c>
      <c r="L62" s="48">
        <f>C62/C60</f>
        <v>0.91129538553991707</v>
      </c>
      <c r="M62" s="48">
        <f>D62/D60</f>
        <v>0.94465182174207651</v>
      </c>
      <c r="N62" s="48">
        <f>E62/E60</f>
        <v>0.95608774389730955</v>
      </c>
      <c r="O62" s="48">
        <f>F62/F60</f>
        <v>0.97868977132429569</v>
      </c>
      <c r="P62" s="48">
        <f>G62/G60</f>
        <v>0.98388723772076458</v>
      </c>
      <c r="Q62" s="48">
        <f t="shared" ref="Q62:R62" si="61">H62/H60</f>
        <v>0.97835297202833693</v>
      </c>
      <c r="R62" s="48">
        <f t="shared" si="61"/>
        <v>0.97634345397773858</v>
      </c>
      <c r="S62" s="214">
        <f>J62/J60</f>
        <v>0.97874140213690797</v>
      </c>
      <c r="U62" s="75">
        <f t="shared" si="53"/>
        <v>6.7433305485488176E-2</v>
      </c>
      <c r="V62" s="74">
        <f t="shared" si="54"/>
        <v>0.2397948159169383</v>
      </c>
    </row>
    <row r="63" spans="1:22" ht="20.100000000000001" customHeight="1" thickBot="1" x14ac:dyDescent="0.3">
      <c r="A63" s="5" t="s">
        <v>8</v>
      </c>
      <c r="B63" s="6"/>
      <c r="C63" s="12">
        <v>253854</v>
      </c>
      <c r="D63" s="13">
        <v>145443</v>
      </c>
      <c r="E63" s="13">
        <v>425755</v>
      </c>
      <c r="F63" s="13">
        <v>319658</v>
      </c>
      <c r="G63" s="13">
        <v>70775</v>
      </c>
      <c r="H63" s="13"/>
      <c r="I63" s="13"/>
      <c r="J63" s="14"/>
      <c r="L63" s="103">
        <f>C63/C92</f>
        <v>1.0092256520643935E-3</v>
      </c>
      <c r="M63" s="103">
        <f>D63/D92</f>
        <v>5.0422015486901062E-4</v>
      </c>
      <c r="N63" s="103">
        <f>E63/E92</f>
        <v>1.3561844863477896E-3</v>
      </c>
      <c r="O63" s="103">
        <f>F63/F92</f>
        <v>9.1000519277844444E-4</v>
      </c>
      <c r="P63" s="103">
        <f>G63/G92</f>
        <v>3.7839558848325183E-4</v>
      </c>
      <c r="Q63" s="103">
        <f t="shared" ref="Q63:R63" si="62">H63/H92</f>
        <v>0</v>
      </c>
      <c r="R63" s="103">
        <f t="shared" si="62"/>
        <v>0</v>
      </c>
      <c r="S63" s="213">
        <f>J63/J92</f>
        <v>0</v>
      </c>
      <c r="U63" s="72"/>
      <c r="V63" s="71">
        <f t="shared" si="54"/>
        <v>0</v>
      </c>
    </row>
    <row r="64" spans="1:22" ht="20.100000000000001" customHeight="1" thickBot="1" x14ac:dyDescent="0.3">
      <c r="A64" s="23"/>
      <c r="B64" t="s">
        <v>91</v>
      </c>
      <c r="C64" s="9">
        <v>253854</v>
      </c>
      <c r="D64" s="10">
        <v>145443</v>
      </c>
      <c r="E64" s="10">
        <v>425755</v>
      </c>
      <c r="F64" s="10">
        <v>319658</v>
      </c>
      <c r="G64" s="10">
        <v>70775</v>
      </c>
      <c r="H64" s="10"/>
      <c r="I64" s="10"/>
      <c r="J64" s="11"/>
      <c r="L64" s="48">
        <f>C64/C63</f>
        <v>1</v>
      </c>
      <c r="M64" s="48">
        <f>D64/D63</f>
        <v>1</v>
      </c>
      <c r="N64" s="48">
        <f>E64/E63</f>
        <v>1</v>
      </c>
      <c r="O64" s="48">
        <f>F64/F63</f>
        <v>1</v>
      </c>
      <c r="P64" s="48">
        <f>G64/G63</f>
        <v>1</v>
      </c>
      <c r="Q64" s="48"/>
      <c r="R64" s="48"/>
      <c r="S64" s="214"/>
      <c r="U64" s="121"/>
      <c r="V64" s="74">
        <f t="shared" si="54"/>
        <v>0</v>
      </c>
    </row>
    <row r="65" spans="1:22" ht="20.100000000000001" customHeight="1" thickBot="1" x14ac:dyDescent="0.3">
      <c r="A65" s="5" t="s">
        <v>16</v>
      </c>
      <c r="B65" s="6"/>
      <c r="C65" s="12">
        <v>297926</v>
      </c>
      <c r="D65" s="13">
        <v>132592</v>
      </c>
      <c r="E65" s="13">
        <v>130092</v>
      </c>
      <c r="F65" s="13">
        <v>197628</v>
      </c>
      <c r="G65" s="13">
        <v>411712</v>
      </c>
      <c r="H65" s="13">
        <v>184114</v>
      </c>
      <c r="I65" s="13">
        <v>275503</v>
      </c>
      <c r="J65" s="14">
        <v>270960</v>
      </c>
      <c r="L65" s="103">
        <f>C65/C92</f>
        <v>1.1844389358329453E-3</v>
      </c>
      <c r="M65" s="103">
        <f>D65/D92</f>
        <v>4.5966845275738165E-4</v>
      </c>
      <c r="N65" s="103">
        <f>E65/E92</f>
        <v>4.1439032353808326E-4</v>
      </c>
      <c r="O65" s="103">
        <f>F65/F92</f>
        <v>5.6260912049258395E-4</v>
      </c>
      <c r="P65" s="103">
        <f>G65/G92</f>
        <v>2.2012010529935231E-3</v>
      </c>
      <c r="Q65" s="103">
        <f t="shared" ref="Q65:R65" si="63">H65/H92</f>
        <v>9.8123412780624355E-4</v>
      </c>
      <c r="R65" s="103">
        <f t="shared" si="63"/>
        <v>8.126637149272097E-4</v>
      </c>
      <c r="S65" s="213">
        <f>J65/J92</f>
        <v>7.2600382722659736E-4</v>
      </c>
      <c r="U65" s="72">
        <f t="shared" si="53"/>
        <v>-1.6489838586149698E-2</v>
      </c>
      <c r="V65" s="71">
        <f t="shared" si="54"/>
        <v>-8.6659887700612347E-3</v>
      </c>
    </row>
    <row r="66" spans="1:22" ht="20.100000000000001" customHeight="1" x14ac:dyDescent="0.25">
      <c r="A66" s="23"/>
      <c r="B66" t="s">
        <v>91</v>
      </c>
      <c r="C66" s="9">
        <v>294731</v>
      </c>
      <c r="D66" s="10">
        <v>116660</v>
      </c>
      <c r="E66" s="10">
        <v>81543</v>
      </c>
      <c r="F66" s="10">
        <v>149470</v>
      </c>
      <c r="G66" s="10">
        <v>193943</v>
      </c>
      <c r="H66" s="10">
        <v>143750</v>
      </c>
      <c r="I66" s="10">
        <v>248959</v>
      </c>
      <c r="J66" s="11">
        <v>230737</v>
      </c>
      <c r="L66" s="48">
        <f>C66/C65</f>
        <v>0.98927586044856775</v>
      </c>
      <c r="M66" s="48">
        <f>D66/D65</f>
        <v>0.87984192108121151</v>
      </c>
      <c r="N66" s="48">
        <f>E66/E65</f>
        <v>0.62681025735633245</v>
      </c>
      <c r="O66" s="48">
        <f>F66/F65</f>
        <v>0.75631995466229485</v>
      </c>
      <c r="P66" s="48">
        <f>G66/G65</f>
        <v>0.47106472485621015</v>
      </c>
      <c r="Q66" s="48">
        <f t="shared" ref="Q66:R66" si="64">H66/H65</f>
        <v>0.78076626437967778</v>
      </c>
      <c r="R66" s="48">
        <f t="shared" si="64"/>
        <v>0.90365259180480795</v>
      </c>
      <c r="S66" s="214">
        <f>J66/J65</f>
        <v>0.8515537348686153</v>
      </c>
      <c r="U66" s="77">
        <f t="shared" si="53"/>
        <v>-7.3192774713908712E-2</v>
      </c>
      <c r="V66" s="74">
        <f t="shared" si="54"/>
        <v>-5.209885693619265</v>
      </c>
    </row>
    <row r="67" spans="1:22" ht="20.100000000000001" customHeight="1" thickBot="1" x14ac:dyDescent="0.3">
      <c r="A67" s="23"/>
      <c r="B67" t="s">
        <v>92</v>
      </c>
      <c r="C67" s="9">
        <v>3195</v>
      </c>
      <c r="D67" s="10">
        <v>15932</v>
      </c>
      <c r="E67" s="10">
        <v>48549</v>
      </c>
      <c r="F67" s="10">
        <v>48158</v>
      </c>
      <c r="G67" s="10">
        <v>217769</v>
      </c>
      <c r="H67" s="10">
        <v>40364</v>
      </c>
      <c r="I67" s="10">
        <v>26544</v>
      </c>
      <c r="J67" s="11">
        <v>40223</v>
      </c>
      <c r="L67" s="48">
        <f>C67/C65</f>
        <v>1.0724139551432236E-2</v>
      </c>
      <c r="M67" s="48">
        <f>D67/D65</f>
        <v>0.12015807891878846</v>
      </c>
      <c r="N67" s="48">
        <f>E67/E65</f>
        <v>0.37318974264366755</v>
      </c>
      <c r="O67" s="48">
        <f>F67/F65</f>
        <v>0.24368004533770518</v>
      </c>
      <c r="P67" s="48">
        <f>G67/G65</f>
        <v>0.5289352751437898</v>
      </c>
      <c r="Q67" s="48">
        <f t="shared" ref="Q67:R67" si="65">H67/H65</f>
        <v>0.2192337356203222</v>
      </c>
      <c r="R67" s="48">
        <f t="shared" si="65"/>
        <v>9.6347408195192066E-2</v>
      </c>
      <c r="S67" s="214">
        <f>J67/J65</f>
        <v>0.1484462651313847</v>
      </c>
      <c r="U67" s="75">
        <f t="shared" si="53"/>
        <v>0.51533303194695601</v>
      </c>
      <c r="V67" s="74">
        <f t="shared" si="54"/>
        <v>5.2098856936192632</v>
      </c>
    </row>
    <row r="68" spans="1:22" ht="20.100000000000001" customHeight="1" thickBot="1" x14ac:dyDescent="0.3">
      <c r="A68" s="5" t="s">
        <v>19</v>
      </c>
      <c r="B68" s="6"/>
      <c r="C68" s="12">
        <v>450437</v>
      </c>
      <c r="D68" s="13">
        <v>664202</v>
      </c>
      <c r="E68" s="13">
        <v>1193621</v>
      </c>
      <c r="F68" s="13">
        <v>878489</v>
      </c>
      <c r="G68" s="13">
        <v>374089</v>
      </c>
      <c r="H68" s="13">
        <v>524405</v>
      </c>
      <c r="I68" s="13">
        <v>1050046</v>
      </c>
      <c r="J68" s="14">
        <v>996174</v>
      </c>
      <c r="L68" s="103">
        <f>C68/C92</f>
        <v>1.7907638841181514E-3</v>
      </c>
      <c r="M68" s="103">
        <f>D68/D92</f>
        <v>2.3026480154033305E-3</v>
      </c>
      <c r="N68" s="103">
        <f>E68/E92</f>
        <v>3.8021169047431852E-3</v>
      </c>
      <c r="O68" s="103">
        <f>F68/F92</f>
        <v>2.5008901757464005E-3</v>
      </c>
      <c r="P68" s="103">
        <f>G68/G92</f>
        <v>2.0000512511495756E-3</v>
      </c>
      <c r="Q68" s="103">
        <f t="shared" ref="Q68:R68" si="66">H68/H92</f>
        <v>2.7948123596914579E-3</v>
      </c>
      <c r="R68" s="103">
        <f t="shared" si="66"/>
        <v>3.0973683887451568E-3</v>
      </c>
      <c r="S68" s="213">
        <f>J68/J92</f>
        <v>2.6691250981090509E-3</v>
      </c>
      <c r="U68" s="72">
        <f t="shared" si="53"/>
        <v>-5.1304419044499006E-2</v>
      </c>
      <c r="V68" s="71">
        <f t="shared" si="54"/>
        <v>-4.282432906361059E-2</v>
      </c>
    </row>
    <row r="69" spans="1:22" ht="20.100000000000001" customHeight="1" x14ac:dyDescent="0.25">
      <c r="A69" s="23"/>
      <c r="B69" t="s">
        <v>91</v>
      </c>
      <c r="C69" s="9">
        <v>99201</v>
      </c>
      <c r="D69" s="10">
        <v>72764</v>
      </c>
      <c r="E69" s="10">
        <v>168245</v>
      </c>
      <c r="F69" s="10">
        <v>116918</v>
      </c>
      <c r="G69" s="10">
        <v>93762</v>
      </c>
      <c r="H69" s="10">
        <v>123610</v>
      </c>
      <c r="I69" s="10">
        <v>230492</v>
      </c>
      <c r="J69" s="11">
        <v>258471</v>
      </c>
      <c r="L69" s="48">
        <f>C69/C68</f>
        <v>0.22023279615129307</v>
      </c>
      <c r="M69" s="48">
        <f>D69/D68</f>
        <v>0.10955101008428159</v>
      </c>
      <c r="N69" s="48">
        <f>E69/E68</f>
        <v>0.14095345172378837</v>
      </c>
      <c r="O69" s="48">
        <f>F69/F68</f>
        <v>0.1330898850184806</v>
      </c>
      <c r="P69" s="48">
        <f>G69/G68</f>
        <v>0.25064089026942787</v>
      </c>
      <c r="Q69" s="48">
        <f t="shared" ref="Q69:R69" si="67">H69/H68</f>
        <v>0.23571476244505679</v>
      </c>
      <c r="R69" s="48">
        <f t="shared" si="67"/>
        <v>0.21950657399771056</v>
      </c>
      <c r="S69" s="214">
        <f>J69/J68</f>
        <v>0.25946370814737185</v>
      </c>
      <c r="U69" s="77">
        <f t="shared" si="53"/>
        <v>0.1213881609773875</v>
      </c>
      <c r="V69" s="74">
        <f t="shared" si="54"/>
        <v>3.9957134149661289</v>
      </c>
    </row>
    <row r="70" spans="1:22" ht="20.100000000000001" customHeight="1" thickBot="1" x14ac:dyDescent="0.3">
      <c r="A70" s="23"/>
      <c r="B70" t="s">
        <v>92</v>
      </c>
      <c r="C70" s="9">
        <v>351236</v>
      </c>
      <c r="D70" s="10">
        <v>591438</v>
      </c>
      <c r="E70" s="10">
        <v>1025376</v>
      </c>
      <c r="F70" s="10">
        <v>761571</v>
      </c>
      <c r="G70" s="10">
        <v>280327</v>
      </c>
      <c r="H70" s="10">
        <v>400795</v>
      </c>
      <c r="I70" s="10">
        <v>819554</v>
      </c>
      <c r="J70" s="11">
        <v>737703</v>
      </c>
      <c r="L70" s="48">
        <f>C70/C68</f>
        <v>0.7797672038487069</v>
      </c>
      <c r="M70" s="48">
        <f>D70/D68</f>
        <v>0.89044898991571841</v>
      </c>
      <c r="N70" s="48">
        <f>E70/E68</f>
        <v>0.85904654827621163</v>
      </c>
      <c r="O70" s="48">
        <f>F70/F68</f>
        <v>0.86691011498151938</v>
      </c>
      <c r="P70" s="48">
        <f>G70/G68</f>
        <v>0.74935910973057218</v>
      </c>
      <c r="Q70" s="48">
        <f t="shared" ref="Q70:R70" si="68">H70/H68</f>
        <v>0.76428523755494326</v>
      </c>
      <c r="R70" s="48">
        <f t="shared" si="68"/>
        <v>0.78049342600228944</v>
      </c>
      <c r="S70" s="214">
        <f>J70/J68</f>
        <v>0.74053629185262815</v>
      </c>
      <c r="U70" s="75">
        <f t="shared" si="53"/>
        <v>-9.9872613641077954E-2</v>
      </c>
      <c r="V70" s="74">
        <f t="shared" si="54"/>
        <v>-3.9957134149661289</v>
      </c>
    </row>
    <row r="71" spans="1:22" ht="20.100000000000001" customHeight="1" thickBot="1" x14ac:dyDescent="0.3">
      <c r="A71" s="5" t="s">
        <v>20</v>
      </c>
      <c r="B71" s="6"/>
      <c r="C71" s="12">
        <v>22521987</v>
      </c>
      <c r="D71" s="13">
        <v>17563156</v>
      </c>
      <c r="E71" s="13">
        <v>16636857</v>
      </c>
      <c r="F71" s="13">
        <v>17822821</v>
      </c>
      <c r="G71" s="13">
        <v>9399875</v>
      </c>
      <c r="H71" s="13">
        <v>8088937</v>
      </c>
      <c r="I71" s="13">
        <v>18764035</v>
      </c>
      <c r="J71" s="14">
        <v>21100756</v>
      </c>
      <c r="L71" s="103">
        <f>C71/C92</f>
        <v>8.9538738865098805E-2</v>
      </c>
      <c r="M71" s="103">
        <f>D71/D92</f>
        <v>6.0887751478645197E-2</v>
      </c>
      <c r="N71" s="103">
        <f>E71/E92</f>
        <v>5.2994438973086935E-2</v>
      </c>
      <c r="O71" s="103">
        <f>F71/F92</f>
        <v>5.0738162848921999E-2</v>
      </c>
      <c r="P71" s="103">
        <f>G71/G92</f>
        <v>5.0256040018283391E-2</v>
      </c>
      <c r="Q71" s="103">
        <f t="shared" ref="Q71:R71" si="69">H71/H92</f>
        <v>4.3109926687132163E-2</v>
      </c>
      <c r="R71" s="103">
        <f t="shared" si="69"/>
        <v>5.5349126470942915E-2</v>
      </c>
      <c r="S71" s="213">
        <f>J71/J92</f>
        <v>5.6536867483667652E-2</v>
      </c>
      <c r="U71" s="72">
        <f t="shared" si="53"/>
        <v>0.12453190371900287</v>
      </c>
      <c r="V71" s="71">
        <f t="shared" si="54"/>
        <v>0.1187741012724737</v>
      </c>
    </row>
    <row r="72" spans="1:22" ht="20.100000000000001" customHeight="1" x14ac:dyDescent="0.25">
      <c r="A72" s="23"/>
      <c r="B72" t="s">
        <v>91</v>
      </c>
      <c r="C72" s="9">
        <v>2470578</v>
      </c>
      <c r="D72" s="10">
        <v>917698</v>
      </c>
      <c r="E72" s="10">
        <v>2916149</v>
      </c>
      <c r="F72" s="10">
        <v>3485556</v>
      </c>
      <c r="G72" s="10">
        <v>1852665</v>
      </c>
      <c r="H72" s="10">
        <v>1629323</v>
      </c>
      <c r="I72" s="10">
        <v>2288650</v>
      </c>
      <c r="J72" s="11">
        <v>1968971</v>
      </c>
      <c r="L72" s="48">
        <f>C72/C71</f>
        <v>0.109696271470186</v>
      </c>
      <c r="M72" s="48">
        <f>D72/D71</f>
        <v>5.2251315196425972E-2</v>
      </c>
      <c r="N72" s="48">
        <f>E72/E71</f>
        <v>0.1752824466784802</v>
      </c>
      <c r="O72" s="48">
        <f>F72/F71</f>
        <v>0.19556702050702299</v>
      </c>
      <c r="P72" s="48">
        <f>G72/G71</f>
        <v>0.19709464221598691</v>
      </c>
      <c r="Q72" s="48">
        <f t="shared" ref="Q72:R72" si="70">H72/H71</f>
        <v>0.201426095913468</v>
      </c>
      <c r="R72" s="48">
        <f t="shared" si="70"/>
        <v>0.12197003469669504</v>
      </c>
      <c r="S72" s="214">
        <f>J72/J71</f>
        <v>9.3312817796670416E-2</v>
      </c>
      <c r="U72" s="77">
        <f t="shared" si="53"/>
        <v>-0.13968016079348086</v>
      </c>
      <c r="V72" s="74">
        <f t="shared" si="54"/>
        <v>-2.8657216900024625</v>
      </c>
    </row>
    <row r="73" spans="1:22" ht="20.100000000000001" customHeight="1" thickBot="1" x14ac:dyDescent="0.3">
      <c r="A73" s="23"/>
      <c r="B73" t="s">
        <v>92</v>
      </c>
      <c r="C73" s="9">
        <v>20051409</v>
      </c>
      <c r="D73" s="10">
        <v>16645458</v>
      </c>
      <c r="E73" s="10">
        <v>13720708</v>
      </c>
      <c r="F73" s="10">
        <v>14337265</v>
      </c>
      <c r="G73" s="10">
        <v>7547210</v>
      </c>
      <c r="H73" s="10">
        <v>6459614</v>
      </c>
      <c r="I73" s="10">
        <v>16475385</v>
      </c>
      <c r="J73" s="11">
        <v>19131785</v>
      </c>
      <c r="L73" s="48">
        <f>C73/C71</f>
        <v>0.89030372852981399</v>
      </c>
      <c r="M73" s="48">
        <f>D73/D71</f>
        <v>0.94774868480357399</v>
      </c>
      <c r="N73" s="48">
        <f>E73/E71</f>
        <v>0.82471755332151986</v>
      </c>
      <c r="O73" s="48">
        <f>F73/F71</f>
        <v>0.80443297949297699</v>
      </c>
      <c r="P73" s="48">
        <f>G73/G71</f>
        <v>0.80290535778401306</v>
      </c>
      <c r="Q73" s="48">
        <f t="shared" ref="Q73:R73" si="71">H73/H71</f>
        <v>0.79857390408653206</v>
      </c>
      <c r="R73" s="48">
        <f t="shared" si="71"/>
        <v>0.87802996530330502</v>
      </c>
      <c r="S73" s="214">
        <f>J73/J71</f>
        <v>0.90668718220332956</v>
      </c>
      <c r="U73" s="75">
        <f t="shared" si="53"/>
        <v>0.16123447191067158</v>
      </c>
      <c r="V73" s="74">
        <f t="shared" si="54"/>
        <v>2.865721690002454</v>
      </c>
    </row>
    <row r="74" spans="1:22" ht="20.100000000000001" customHeight="1" thickBot="1" x14ac:dyDescent="0.3">
      <c r="A74" s="5" t="s">
        <v>86</v>
      </c>
      <c r="B74" s="6"/>
      <c r="C74" s="12">
        <v>1028353</v>
      </c>
      <c r="D74" s="13">
        <v>1315033</v>
      </c>
      <c r="E74" s="13">
        <v>2781088</v>
      </c>
      <c r="F74" s="13">
        <v>4402111</v>
      </c>
      <c r="G74" s="13">
        <v>3599184</v>
      </c>
      <c r="H74" s="13">
        <v>2897116</v>
      </c>
      <c r="I74" s="13">
        <v>4071372</v>
      </c>
      <c r="J74" s="14">
        <v>5088118</v>
      </c>
      <c r="L74" s="103">
        <f>C74/C92</f>
        <v>4.0883351334915947E-3</v>
      </c>
      <c r="M74" s="103">
        <f>D74/D92</f>
        <v>4.5589415985496703E-3</v>
      </c>
      <c r="N74" s="103">
        <f>E74/E92</f>
        <v>8.8587765282098895E-3</v>
      </c>
      <c r="O74" s="103">
        <f>F74/F92</f>
        <v>1.2531968132150958E-2</v>
      </c>
      <c r="P74" s="103">
        <f>G74/G92</f>
        <v>1.924288728702938E-2</v>
      </c>
      <c r="Q74" s="103">
        <f t="shared" ref="Q74:R74" si="72">H74/H92</f>
        <v>1.5440157138585403E-2</v>
      </c>
      <c r="R74" s="103">
        <f t="shared" si="72"/>
        <v>1.2009510946779614E-2</v>
      </c>
      <c r="S74" s="213">
        <f>J74/J92</f>
        <v>1.3632983249854369E-2</v>
      </c>
      <c r="U74" s="72">
        <f t="shared" si="53"/>
        <v>0.24973055765967836</v>
      </c>
      <c r="V74" s="71">
        <f t="shared" si="54"/>
        <v>0.16234723030747553</v>
      </c>
    </row>
    <row r="75" spans="1:22" ht="20.100000000000001" customHeight="1" x14ac:dyDescent="0.25">
      <c r="A75" s="23"/>
      <c r="B75" t="s">
        <v>91</v>
      </c>
      <c r="C75" s="9">
        <v>25704</v>
      </c>
      <c r="D75" s="10">
        <v>77753</v>
      </c>
      <c r="E75" s="10">
        <v>1221353</v>
      </c>
      <c r="F75" s="10">
        <v>676255</v>
      </c>
      <c r="G75" s="10">
        <v>307849</v>
      </c>
      <c r="H75" s="10">
        <v>223838</v>
      </c>
      <c r="I75" s="10">
        <v>231986</v>
      </c>
      <c r="J75" s="11">
        <v>182198</v>
      </c>
      <c r="L75" s="48">
        <f>C75/C74</f>
        <v>2.499530803138611E-2</v>
      </c>
      <c r="M75" s="48">
        <f>D75/D74</f>
        <v>5.9126272876802333E-2</v>
      </c>
      <c r="N75" s="48">
        <f>E75/E74</f>
        <v>0.43916373735746583</v>
      </c>
      <c r="O75" s="48">
        <f>F75/F74</f>
        <v>0.15362061520029821</v>
      </c>
      <c r="P75" s="48">
        <f>G75/G74</f>
        <v>8.5532998590791692E-2</v>
      </c>
      <c r="Q75" s="48">
        <f t="shared" ref="Q75:R75" si="73">H75/H74</f>
        <v>7.7262353319646163E-2</v>
      </c>
      <c r="R75" s="48">
        <f t="shared" si="73"/>
        <v>5.6979809263314675E-2</v>
      </c>
      <c r="S75" s="214">
        <f>J75/J74</f>
        <v>3.5808524880908812E-2</v>
      </c>
      <c r="U75" s="77">
        <f t="shared" si="53"/>
        <v>-0.21461639926547291</v>
      </c>
      <c r="V75" s="74">
        <f t="shared" si="54"/>
        <v>-2.1171284382405862</v>
      </c>
    </row>
    <row r="76" spans="1:22" ht="20.100000000000001" customHeight="1" thickBot="1" x14ac:dyDescent="0.3">
      <c r="A76" s="23"/>
      <c r="B76" t="s">
        <v>92</v>
      </c>
      <c r="C76" s="9">
        <v>1002649</v>
      </c>
      <c r="D76" s="10">
        <v>1237280</v>
      </c>
      <c r="E76" s="10">
        <v>1559735</v>
      </c>
      <c r="F76" s="10">
        <v>3725856</v>
      </c>
      <c r="G76" s="10">
        <v>3291335</v>
      </c>
      <c r="H76" s="10">
        <v>2673278</v>
      </c>
      <c r="I76" s="10">
        <v>3839386</v>
      </c>
      <c r="J76" s="11">
        <v>4905920</v>
      </c>
      <c r="L76" s="48">
        <f>C76/C74</f>
        <v>0.97500469196861395</v>
      </c>
      <c r="M76" s="48">
        <f>D76/D74</f>
        <v>0.94087372712319772</v>
      </c>
      <c r="N76" s="48">
        <f>E76/E74</f>
        <v>0.56083626264253417</v>
      </c>
      <c r="O76" s="48">
        <f>F76/F74</f>
        <v>0.84637938479970176</v>
      </c>
      <c r="P76" s="48">
        <f>G76/G74</f>
        <v>0.91446700140920834</v>
      </c>
      <c r="Q76" s="48">
        <f t="shared" ref="Q76:R76" si="74">H76/H74</f>
        <v>0.92273764668035385</v>
      </c>
      <c r="R76" s="48">
        <f t="shared" si="74"/>
        <v>0.9430201907366853</v>
      </c>
      <c r="S76" s="214">
        <f>J76/J74</f>
        <v>0.9641914751190912</v>
      </c>
      <c r="U76" s="75">
        <f t="shared" si="53"/>
        <v>0.27778764625385416</v>
      </c>
      <c r="V76" s="74">
        <f t="shared" si="54"/>
        <v>2.1171284382405897</v>
      </c>
    </row>
    <row r="77" spans="1:22" ht="20.100000000000001" customHeight="1" thickBot="1" x14ac:dyDescent="0.3">
      <c r="A77" s="5" t="s">
        <v>9</v>
      </c>
      <c r="B77" s="6"/>
      <c r="C77" s="12">
        <v>7851825</v>
      </c>
      <c r="D77" s="13">
        <v>8951873</v>
      </c>
      <c r="E77" s="13">
        <v>10247540</v>
      </c>
      <c r="F77" s="13">
        <v>8485256</v>
      </c>
      <c r="G77" s="13">
        <v>3393417</v>
      </c>
      <c r="H77" s="13">
        <v>7405766</v>
      </c>
      <c r="I77" s="13">
        <v>15105832</v>
      </c>
      <c r="J77" s="14">
        <v>12972087</v>
      </c>
      <c r="L77" s="103">
        <f>C77/C92</f>
        <v>3.121582959307518E-2</v>
      </c>
      <c r="M77" s="103">
        <f>D77/D92</f>
        <v>3.1034252527984949E-2</v>
      </c>
      <c r="N77" s="103">
        <f>E77/E92</f>
        <v>3.2642141069930894E-2</v>
      </c>
      <c r="O77" s="103">
        <f>F77/F92</f>
        <v>2.415590106318144E-2</v>
      </c>
      <c r="P77" s="103">
        <f>G77/G92</f>
        <v>1.814276259532421E-2</v>
      </c>
      <c r="Q77" s="103">
        <f t="shared" ref="Q77:R77" si="75">H77/H92</f>
        <v>3.9468972168043348E-2</v>
      </c>
      <c r="R77" s="103">
        <f t="shared" si="75"/>
        <v>4.4558358893319938E-2</v>
      </c>
      <c r="S77" s="213">
        <f>J77/J92</f>
        <v>3.4757103665177112E-2</v>
      </c>
      <c r="U77" s="72">
        <f t="shared" si="53"/>
        <v>-0.14125306040739763</v>
      </c>
      <c r="V77" s="71">
        <f t="shared" si="54"/>
        <v>-0.98012552281428256</v>
      </c>
    </row>
    <row r="78" spans="1:22" ht="20.100000000000001" customHeight="1" x14ac:dyDescent="0.25">
      <c r="A78" s="23"/>
      <c r="B78" t="s">
        <v>91</v>
      </c>
      <c r="C78" s="9">
        <v>6139353</v>
      </c>
      <c r="D78" s="10">
        <v>7845497</v>
      </c>
      <c r="E78" s="10">
        <v>8965090</v>
      </c>
      <c r="F78" s="10">
        <v>6764909</v>
      </c>
      <c r="G78" s="10">
        <v>2835813</v>
      </c>
      <c r="H78" s="10">
        <v>5404456</v>
      </c>
      <c r="I78" s="10">
        <v>12015461</v>
      </c>
      <c r="J78" s="11">
        <v>9626048</v>
      </c>
      <c r="L78" s="48">
        <f>C78/C77</f>
        <v>0.78190140508735229</v>
      </c>
      <c r="M78" s="48">
        <f>D78/D77</f>
        <v>0.87640843430196114</v>
      </c>
      <c r="N78" s="48">
        <f>E78/E77</f>
        <v>0.87485289152323387</v>
      </c>
      <c r="O78" s="48">
        <f>F78/F77</f>
        <v>0.79725455543120916</v>
      </c>
      <c r="P78" s="48">
        <f>G78/G77</f>
        <v>0.8356806723134822</v>
      </c>
      <c r="Q78" s="48">
        <f t="shared" ref="Q78:R78" si="76">H78/H77</f>
        <v>0.72976326824260984</v>
      </c>
      <c r="R78" s="48">
        <f t="shared" si="76"/>
        <v>0.79541868332707522</v>
      </c>
      <c r="S78" s="214">
        <f>J78/J77</f>
        <v>0.74205854462739884</v>
      </c>
      <c r="U78" s="77">
        <f t="shared" si="53"/>
        <v>-0.19886153348589788</v>
      </c>
      <c r="V78" s="74">
        <f t="shared" si="54"/>
        <v>-5.3360138699676369</v>
      </c>
    </row>
    <row r="79" spans="1:22" ht="20.100000000000001" customHeight="1" thickBot="1" x14ac:dyDescent="0.3">
      <c r="A79" s="23"/>
      <c r="B79" t="s">
        <v>92</v>
      </c>
      <c r="C79" s="9">
        <v>1712472</v>
      </c>
      <c r="D79" s="10">
        <v>1106376</v>
      </c>
      <c r="E79" s="10">
        <v>1282450</v>
      </c>
      <c r="F79" s="10">
        <v>1720347</v>
      </c>
      <c r="G79" s="10">
        <v>557604</v>
      </c>
      <c r="H79" s="10">
        <v>2001310</v>
      </c>
      <c r="I79" s="10">
        <v>3090371</v>
      </c>
      <c r="J79" s="11">
        <v>3346039</v>
      </c>
      <c r="L79" s="48">
        <f>C79/C77</f>
        <v>0.21809859491264769</v>
      </c>
      <c r="M79" s="48">
        <f>D79/D77</f>
        <v>0.12359156569803884</v>
      </c>
      <c r="N79" s="48">
        <f>E79/E77</f>
        <v>0.12514710847676613</v>
      </c>
      <c r="O79" s="48">
        <f>F79/F77</f>
        <v>0.20274544456879084</v>
      </c>
      <c r="P79" s="48">
        <f>G79/G77</f>
        <v>0.16431932768651775</v>
      </c>
      <c r="Q79" s="48">
        <f t="shared" ref="Q79:R79" si="77">H79/H77</f>
        <v>0.2702367317573901</v>
      </c>
      <c r="R79" s="48">
        <f t="shared" si="77"/>
        <v>0.20458131667292473</v>
      </c>
      <c r="S79" s="214">
        <f>J79/J77</f>
        <v>0.25794145537260116</v>
      </c>
      <c r="U79" s="75">
        <f t="shared" si="53"/>
        <v>8.2730520057300569E-2</v>
      </c>
      <c r="V79" s="74">
        <f t="shared" si="54"/>
        <v>5.3360138699676432</v>
      </c>
    </row>
    <row r="80" spans="1:22" ht="20.100000000000001" customHeight="1" thickBot="1" x14ac:dyDescent="0.3">
      <c r="A80" s="5" t="s">
        <v>12</v>
      </c>
      <c r="B80" s="6"/>
      <c r="C80" s="12">
        <v>9409422</v>
      </c>
      <c r="D80" s="13">
        <v>10124791</v>
      </c>
      <c r="E80" s="13">
        <v>9134337</v>
      </c>
      <c r="F80" s="13">
        <v>17452801</v>
      </c>
      <c r="G80" s="13">
        <v>10781989</v>
      </c>
      <c r="H80" s="13">
        <v>10162431</v>
      </c>
      <c r="I80" s="13">
        <v>18869553</v>
      </c>
      <c r="J80" s="14">
        <v>19444862</v>
      </c>
      <c r="L80" s="103">
        <f>C80/C92</f>
        <v>3.7408234865312542E-2</v>
      </c>
      <c r="M80" s="103">
        <f>D80/D92</f>
        <v>3.5100511444595923E-2</v>
      </c>
      <c r="N80" s="103">
        <f>E80/E92</f>
        <v>2.9096184736462541E-2</v>
      </c>
      <c r="O80" s="103">
        <f>F80/F92</f>
        <v>4.968478667366006E-2</v>
      </c>
      <c r="P80" s="103">
        <f>G80/G92</f>
        <v>5.7645454930059313E-2</v>
      </c>
      <c r="Q80" s="103">
        <f t="shared" ref="Q80:R80" si="78">H80/H92</f>
        <v>5.4160596796963459E-2</v>
      </c>
      <c r="R80" s="103">
        <f t="shared" si="78"/>
        <v>5.5660377709120683E-2</v>
      </c>
      <c r="S80" s="213">
        <f>J80/J92</f>
        <v>5.210010419210595E-2</v>
      </c>
      <c r="U80" s="72">
        <f t="shared" si="53"/>
        <v>3.0488745546860596E-2</v>
      </c>
      <c r="V80" s="71">
        <f t="shared" si="54"/>
        <v>-0.35602735170147326</v>
      </c>
    </row>
    <row r="81" spans="1:22" ht="20.100000000000001" customHeight="1" x14ac:dyDescent="0.25">
      <c r="A81" s="23"/>
      <c r="B81" t="s">
        <v>91</v>
      </c>
      <c r="C81" s="9">
        <v>8254834</v>
      </c>
      <c r="D81" s="10">
        <v>8921133</v>
      </c>
      <c r="E81" s="10">
        <v>7992308</v>
      </c>
      <c r="F81" s="10">
        <v>15683494</v>
      </c>
      <c r="G81" s="10">
        <v>9586764</v>
      </c>
      <c r="H81" s="10">
        <v>9047176</v>
      </c>
      <c r="I81" s="10">
        <v>17836441</v>
      </c>
      <c r="J81" s="11">
        <v>17918588</v>
      </c>
      <c r="L81" s="48">
        <f>C81/C80</f>
        <v>0.8772944820627665</v>
      </c>
      <c r="M81" s="48">
        <f>D81/D80</f>
        <v>0.88111774356626227</v>
      </c>
      <c r="N81" s="48">
        <f>E81/E80</f>
        <v>0.87497406763074326</v>
      </c>
      <c r="O81" s="48">
        <f>F81/F80</f>
        <v>0.89862332126516542</v>
      </c>
      <c r="P81" s="48">
        <f>G81/G80</f>
        <v>0.8891461491938083</v>
      </c>
      <c r="Q81" s="48">
        <f t="shared" ref="Q81:R81" si="79">H81/H80</f>
        <v>0.89025706546002625</v>
      </c>
      <c r="R81" s="48">
        <f t="shared" si="79"/>
        <v>0.94524978943592353</v>
      </c>
      <c r="S81" s="214">
        <f>J81/J80</f>
        <v>0.92150759413977845</v>
      </c>
      <c r="U81" s="77">
        <f t="shared" si="53"/>
        <v>4.6055712571807343E-3</v>
      </c>
      <c r="V81" s="74">
        <f t="shared" si="54"/>
        <v>-2.3742195296145074</v>
      </c>
    </row>
    <row r="82" spans="1:22" ht="20.100000000000001" customHeight="1" thickBot="1" x14ac:dyDescent="0.3">
      <c r="A82" s="23"/>
      <c r="B82" t="s">
        <v>92</v>
      </c>
      <c r="C82" s="9">
        <v>1154588</v>
      </c>
      <c r="D82" s="10">
        <v>1203658</v>
      </c>
      <c r="E82" s="10">
        <v>1142029</v>
      </c>
      <c r="F82" s="10">
        <v>1769307</v>
      </c>
      <c r="G82" s="10">
        <v>1195225</v>
      </c>
      <c r="H82" s="10">
        <v>1115255</v>
      </c>
      <c r="I82" s="10">
        <v>1033112</v>
      </c>
      <c r="J82" s="11">
        <v>1526274</v>
      </c>
      <c r="L82" s="48">
        <f>C82/C80</f>
        <v>0.12270551793723355</v>
      </c>
      <c r="M82" s="48">
        <f>D82/D80</f>
        <v>0.11888225643373775</v>
      </c>
      <c r="N82" s="48">
        <f>E82/E80</f>
        <v>0.1250259323692568</v>
      </c>
      <c r="O82" s="48">
        <f>F82/F80</f>
        <v>0.10137667873483459</v>
      </c>
      <c r="P82" s="48">
        <f>G82/G80</f>
        <v>0.1108538508061917</v>
      </c>
      <c r="Q82" s="48">
        <f t="shared" ref="Q82:R82" si="80">H82/H80</f>
        <v>0.10974293453997375</v>
      </c>
      <c r="R82" s="48">
        <f t="shared" si="80"/>
        <v>5.4750210564076425E-2</v>
      </c>
      <c r="S82" s="214">
        <f>J82/J80</f>
        <v>7.849240586022159E-2</v>
      </c>
      <c r="U82" s="75">
        <f t="shared" si="53"/>
        <v>0.47735579491865354</v>
      </c>
      <c r="V82" s="74">
        <f t="shared" si="54"/>
        <v>2.3742195296145163</v>
      </c>
    </row>
    <row r="83" spans="1:22" ht="20.100000000000001" customHeight="1" thickBot="1" x14ac:dyDescent="0.3">
      <c r="A83" s="5" t="s">
        <v>11</v>
      </c>
      <c r="B83" s="6"/>
      <c r="C83" s="12">
        <v>15620227</v>
      </c>
      <c r="D83" s="13">
        <v>15852269</v>
      </c>
      <c r="E83" s="13">
        <v>16954742</v>
      </c>
      <c r="F83" s="13">
        <v>23629836</v>
      </c>
      <c r="G83" s="13">
        <v>12564521</v>
      </c>
      <c r="H83" s="13">
        <v>12331357</v>
      </c>
      <c r="I83" s="13">
        <v>22797838</v>
      </c>
      <c r="J83" s="14">
        <v>24863863</v>
      </c>
      <c r="L83" s="103">
        <f>C83/C92</f>
        <v>6.2100001494831067E-2</v>
      </c>
      <c r="M83" s="103">
        <f>D83/D92</f>
        <v>5.4956467689783739E-2</v>
      </c>
      <c r="N83" s="103">
        <f>E83/E92</f>
        <v>5.4007018286172319E-2</v>
      </c>
      <c r="O83" s="103">
        <f>F83/F92</f>
        <v>6.7269623987208288E-2</v>
      </c>
      <c r="P83" s="103">
        <f>G83/G92</f>
        <v>6.7175687994421418E-2</v>
      </c>
      <c r="Q83" s="103">
        <f t="shared" ref="Q83:R83" si="81">H83/H92</f>
        <v>6.5719871006889294E-2</v>
      </c>
      <c r="R83" s="103">
        <f t="shared" si="81"/>
        <v>6.7247818431700232E-2</v>
      </c>
      <c r="S83" s="213">
        <f>J83/J92</f>
        <v>6.6619647540735849E-2</v>
      </c>
      <c r="U83" s="72">
        <f t="shared" si="53"/>
        <v>9.0623724933916974E-2</v>
      </c>
      <c r="V83" s="71">
        <f t="shared" si="54"/>
        <v>-6.2817089096438294E-2</v>
      </c>
    </row>
    <row r="84" spans="1:22" ht="20.100000000000001" customHeight="1" x14ac:dyDescent="0.25">
      <c r="A84" s="23"/>
      <c r="B84" t="s">
        <v>91</v>
      </c>
      <c r="C84" s="9">
        <v>13946630</v>
      </c>
      <c r="D84" s="10">
        <v>14303160</v>
      </c>
      <c r="E84" s="10">
        <v>15432714</v>
      </c>
      <c r="F84" s="10">
        <v>20351055</v>
      </c>
      <c r="G84" s="10">
        <v>10928410</v>
      </c>
      <c r="H84" s="10">
        <v>10687812</v>
      </c>
      <c r="I84" s="10">
        <v>20310022</v>
      </c>
      <c r="J84" s="11">
        <v>22232278</v>
      </c>
      <c r="L84" s="48">
        <f>C84/C83</f>
        <v>0.89285706283269761</v>
      </c>
      <c r="M84" s="48">
        <f>D84/D83</f>
        <v>0.90227840569700146</v>
      </c>
      <c r="N84" s="48">
        <f>E84/E83</f>
        <v>0.91022995218682778</v>
      </c>
      <c r="O84" s="48">
        <f>F84/F83</f>
        <v>0.86124402217603202</v>
      </c>
      <c r="P84" s="48">
        <f>G84/G83</f>
        <v>0.86978325715719684</v>
      </c>
      <c r="Q84" s="48">
        <f t="shared" ref="Q84:R84" si="82">H84/H83</f>
        <v>0.86671823709264117</v>
      </c>
      <c r="R84" s="48">
        <f t="shared" si="82"/>
        <v>0.89087491541961128</v>
      </c>
      <c r="S84" s="214">
        <f>J84/J83</f>
        <v>0.89416025176779645</v>
      </c>
      <c r="U84" s="77">
        <f t="shared" si="53"/>
        <v>9.4645687729929595E-2</v>
      </c>
      <c r="V84" s="74">
        <f t="shared" si="54"/>
        <v>0.32853363481851749</v>
      </c>
    </row>
    <row r="85" spans="1:22" ht="20.100000000000001" customHeight="1" thickBot="1" x14ac:dyDescent="0.3">
      <c r="A85" s="23"/>
      <c r="B85" t="s">
        <v>92</v>
      </c>
      <c r="C85" s="9">
        <v>1673597</v>
      </c>
      <c r="D85" s="10">
        <v>1549109</v>
      </c>
      <c r="E85" s="10">
        <v>1522028</v>
      </c>
      <c r="F85" s="10">
        <v>3278781</v>
      </c>
      <c r="G85" s="10">
        <v>1636111</v>
      </c>
      <c r="H85" s="10">
        <v>1643545</v>
      </c>
      <c r="I85" s="10">
        <v>2487816</v>
      </c>
      <c r="J85" s="11">
        <v>2631585</v>
      </c>
      <c r="L85" s="48">
        <f>C85/C83</f>
        <v>0.10714293716730237</v>
      </c>
      <c r="M85" s="48">
        <f>D85/D83</f>
        <v>9.7721594302998524E-2</v>
      </c>
      <c r="N85" s="48">
        <f>E85/E83</f>
        <v>8.9770047813172271E-2</v>
      </c>
      <c r="O85" s="48">
        <f>F85/F83</f>
        <v>0.13875597782396798</v>
      </c>
      <c r="P85" s="48">
        <f>G85/G83</f>
        <v>0.13021674284280316</v>
      </c>
      <c r="Q85" s="48">
        <f t="shared" ref="Q85:R85" si="83">H85/H83</f>
        <v>0.13328176290735885</v>
      </c>
      <c r="R85" s="48">
        <f t="shared" si="83"/>
        <v>0.10912508458038872</v>
      </c>
      <c r="S85" s="214">
        <f>J85/J83</f>
        <v>0.1058397482322035</v>
      </c>
      <c r="U85" s="75">
        <f t="shared" si="53"/>
        <v>5.7789241648096158E-2</v>
      </c>
      <c r="V85" s="74">
        <f t="shared" si="54"/>
        <v>-0.32853363481852166</v>
      </c>
    </row>
    <row r="86" spans="1:22" ht="20.100000000000001" customHeight="1" thickBot="1" x14ac:dyDescent="0.3">
      <c r="A86" s="5" t="s">
        <v>6</v>
      </c>
      <c r="B86" s="6"/>
      <c r="C86" s="12">
        <v>104024643</v>
      </c>
      <c r="D86" s="13">
        <v>116913448</v>
      </c>
      <c r="E86" s="13">
        <v>134343737</v>
      </c>
      <c r="F86" s="13">
        <v>142506462</v>
      </c>
      <c r="G86" s="13">
        <v>69368984</v>
      </c>
      <c r="H86" s="13">
        <v>66475834</v>
      </c>
      <c r="I86" s="13">
        <v>115826555</v>
      </c>
      <c r="J86" s="14">
        <v>131705853</v>
      </c>
      <c r="L86" s="103">
        <f>C86/C92</f>
        <v>0.41356188266657506</v>
      </c>
      <c r="M86" s="103">
        <f>D86/D92</f>
        <v>0.40531422520733223</v>
      </c>
      <c r="N86" s="103">
        <f>E86/E92</f>
        <v>0.42793365188286109</v>
      </c>
      <c r="O86" s="103">
        <f>F86/F92</f>
        <v>0.40568864356432205</v>
      </c>
      <c r="P86" s="103">
        <f>G86/G92</f>
        <v>0.3708783825244123</v>
      </c>
      <c r="Q86" s="103">
        <f t="shared" ref="Q86:R86" si="84">H86/H92</f>
        <v>0.35428243911480184</v>
      </c>
      <c r="R86" s="103">
        <f t="shared" si="84"/>
        <v>0.34165885116866523</v>
      </c>
      <c r="S86" s="213">
        <f>J86/J92</f>
        <v>0.35288955324086074</v>
      </c>
      <c r="U86" s="72">
        <f t="shared" si="53"/>
        <v>0.13709548729995466</v>
      </c>
      <c r="V86" s="98">
        <f t="shared" si="54"/>
        <v>1.1230702072195509</v>
      </c>
    </row>
    <row r="87" spans="1:22" ht="20.100000000000001" customHeight="1" x14ac:dyDescent="0.25">
      <c r="A87" s="23"/>
      <c r="B87" t="s">
        <v>91</v>
      </c>
      <c r="C87" s="9">
        <v>76633515</v>
      </c>
      <c r="D87" s="10">
        <v>87862243</v>
      </c>
      <c r="E87" s="10">
        <v>99893868</v>
      </c>
      <c r="F87" s="10">
        <v>105364364</v>
      </c>
      <c r="G87" s="10">
        <v>52265361</v>
      </c>
      <c r="H87" s="10">
        <v>50948029</v>
      </c>
      <c r="I87" s="10">
        <v>88932192</v>
      </c>
      <c r="J87" s="11">
        <v>99407892</v>
      </c>
      <c r="L87" s="48">
        <f>C87/C86</f>
        <v>0.73668616195106773</v>
      </c>
      <c r="M87" s="48">
        <f>D87/D86</f>
        <v>0.75151528334020223</v>
      </c>
      <c r="N87" s="48">
        <f>E87/E86</f>
        <v>0.74356922198762421</v>
      </c>
      <c r="O87" s="48">
        <f>F87/F86</f>
        <v>0.73936551733352274</v>
      </c>
      <c r="P87" s="48">
        <f>G87/G86</f>
        <v>0.75343990910981196</v>
      </c>
      <c r="Q87" s="48">
        <f t="shared" ref="Q87:R87" si="85">H87/H86</f>
        <v>0.76641428823593249</v>
      </c>
      <c r="R87" s="48">
        <f t="shared" si="85"/>
        <v>0.76780486132907955</v>
      </c>
      <c r="S87" s="214">
        <f>J87/J86</f>
        <v>0.75477201457402199</v>
      </c>
      <c r="U87" s="77">
        <f t="shared" si="53"/>
        <v>0.11779424035786726</v>
      </c>
      <c r="V87" s="74">
        <f t="shared" si="54"/>
        <v>-1.3032846755057559</v>
      </c>
    </row>
    <row r="88" spans="1:22" ht="20.100000000000001" customHeight="1" thickBot="1" x14ac:dyDescent="0.3">
      <c r="A88" s="23"/>
      <c r="B88" t="s">
        <v>92</v>
      </c>
      <c r="C88" s="9">
        <v>27391128</v>
      </c>
      <c r="D88" s="10">
        <v>29051205</v>
      </c>
      <c r="E88" s="10">
        <v>34449869</v>
      </c>
      <c r="F88" s="10">
        <v>37142098</v>
      </c>
      <c r="G88" s="10">
        <v>17103623</v>
      </c>
      <c r="H88" s="10">
        <v>15527805</v>
      </c>
      <c r="I88" s="10">
        <v>26894363</v>
      </c>
      <c r="J88" s="11">
        <v>32297961</v>
      </c>
      <c r="L88" s="48">
        <f>C88/C86</f>
        <v>0.26331383804893232</v>
      </c>
      <c r="M88" s="48">
        <f>D88/D86</f>
        <v>0.24848471665979777</v>
      </c>
      <c r="N88" s="48">
        <f>E88/E86</f>
        <v>0.25643077801237579</v>
      </c>
      <c r="O88" s="48">
        <f>F88/F86</f>
        <v>0.26063448266647726</v>
      </c>
      <c r="P88" s="48">
        <f>G88/G86</f>
        <v>0.24656009089018804</v>
      </c>
      <c r="Q88" s="48">
        <f t="shared" ref="Q88:R88" si="86">H88/H86</f>
        <v>0.23358571176406753</v>
      </c>
      <c r="R88" s="48">
        <f t="shared" si="86"/>
        <v>0.23219513867092051</v>
      </c>
      <c r="S88" s="214">
        <f>J88/J86</f>
        <v>0.24522798542597798</v>
      </c>
      <c r="U88" s="75">
        <f t="shared" si="53"/>
        <v>0.20091935250520712</v>
      </c>
      <c r="V88" s="74">
        <f t="shared" si="54"/>
        <v>1.3032846755057474</v>
      </c>
    </row>
    <row r="89" spans="1:22" ht="20.100000000000001" customHeight="1" thickBot="1" x14ac:dyDescent="0.3">
      <c r="A89" s="5" t="s">
        <v>7</v>
      </c>
      <c r="B89" s="6"/>
      <c r="C89" s="12">
        <v>3363918</v>
      </c>
      <c r="D89" s="13">
        <v>4425759</v>
      </c>
      <c r="E89" s="13">
        <v>6896252</v>
      </c>
      <c r="F89" s="13">
        <v>5370912</v>
      </c>
      <c r="G89" s="13">
        <v>2279028</v>
      </c>
      <c r="H89" s="13">
        <v>2016613</v>
      </c>
      <c r="I89" s="13">
        <v>3296712</v>
      </c>
      <c r="J89" s="14">
        <v>3761400</v>
      </c>
      <c r="L89" s="103">
        <f>C89/C92</f>
        <v>1.3373641293976658E-2</v>
      </c>
      <c r="M89" s="103">
        <f>D89/D92</f>
        <v>1.5343171471936895E-2</v>
      </c>
      <c r="N89" s="103">
        <f>E89/E92</f>
        <v>2.1967070207854086E-2</v>
      </c>
      <c r="O89" s="103">
        <f>F89/F92</f>
        <v>1.5289959300114687E-2</v>
      </c>
      <c r="P89" s="103">
        <f>G89/G92</f>
        <v>1.2184728240618982E-2</v>
      </c>
      <c r="Q89" s="103">
        <f t="shared" ref="Q89:R89" si="87">H89/H92</f>
        <v>1.0747523263726452E-2</v>
      </c>
      <c r="R89" s="103">
        <f t="shared" si="87"/>
        <v>9.7244611527464737E-3</v>
      </c>
      <c r="S89" s="213">
        <f>J89/J92</f>
        <v>1.0078206361566738E-2</v>
      </c>
      <c r="U89" s="43">
        <f t="shared" si="53"/>
        <v>0.14095498787883201</v>
      </c>
      <c r="V89" s="98">
        <f t="shared" si="54"/>
        <v>3.5374520882026396E-2</v>
      </c>
    </row>
    <row r="90" spans="1:22" ht="20.100000000000001" customHeight="1" x14ac:dyDescent="0.25">
      <c r="A90" s="23"/>
      <c r="B90" t="s">
        <v>91</v>
      </c>
      <c r="C90" s="9">
        <v>3313694</v>
      </c>
      <c r="D90" s="10">
        <v>4364618</v>
      </c>
      <c r="E90" s="10">
        <v>6849465</v>
      </c>
      <c r="F90" s="10">
        <v>5310834</v>
      </c>
      <c r="G90" s="10">
        <v>2234782</v>
      </c>
      <c r="H90" s="10">
        <v>2005284</v>
      </c>
      <c r="I90" s="10">
        <v>3181931</v>
      </c>
      <c r="J90" s="11">
        <v>3724163</v>
      </c>
      <c r="L90" s="48">
        <f>C90/C89</f>
        <v>0.98506979064293476</v>
      </c>
      <c r="M90" s="48">
        <f>D90/D89</f>
        <v>0.98618519444913288</v>
      </c>
      <c r="N90" s="48">
        <f>E90/E89</f>
        <v>0.99321559014954786</v>
      </c>
      <c r="O90" s="48">
        <f>F90/F89</f>
        <v>0.98881419021573991</v>
      </c>
      <c r="P90" s="48">
        <f>G90/G89</f>
        <v>0.98058558297660225</v>
      </c>
      <c r="Q90" s="48">
        <f t="shared" ref="Q90:R90" si="88">H90/H89</f>
        <v>0.99438216455016404</v>
      </c>
      <c r="R90" s="48">
        <f t="shared" si="88"/>
        <v>0.96518318858304886</v>
      </c>
      <c r="S90" s="214">
        <f>J90/J89</f>
        <v>0.99010022863827296</v>
      </c>
      <c r="U90" s="77">
        <f t="shared" si="53"/>
        <v>0.17040972918645941</v>
      </c>
      <c r="V90" s="74">
        <f t="shared" si="54"/>
        <v>2.4917040055224104</v>
      </c>
    </row>
    <row r="91" spans="1:22" ht="20.100000000000001" customHeight="1" thickBot="1" x14ac:dyDescent="0.3">
      <c r="A91" s="23"/>
      <c r="B91" t="s">
        <v>92</v>
      </c>
      <c r="C91" s="9">
        <v>50224</v>
      </c>
      <c r="D91" s="10">
        <v>61141</v>
      </c>
      <c r="E91" s="10">
        <v>46787</v>
      </c>
      <c r="F91" s="10">
        <v>60078</v>
      </c>
      <c r="G91" s="10">
        <v>44246</v>
      </c>
      <c r="H91" s="10">
        <v>11329</v>
      </c>
      <c r="I91" s="10">
        <v>114781</v>
      </c>
      <c r="J91" s="11">
        <v>37237</v>
      </c>
      <c r="L91" s="48">
        <f>C91/C89</f>
        <v>1.4930209357065185E-2</v>
      </c>
      <c r="M91" s="48">
        <f>D91/D89</f>
        <v>1.3814805550867094E-2</v>
      </c>
      <c r="N91" s="48">
        <f>E91/E89</f>
        <v>6.784409850452101E-3</v>
      </c>
      <c r="O91" s="48">
        <f>F91/F89</f>
        <v>1.1185809784260103E-2</v>
      </c>
      <c r="P91" s="48">
        <f>G91/G89</f>
        <v>1.9414417023397693E-2</v>
      </c>
      <c r="Q91" s="48">
        <f t="shared" ref="Q91:R91" si="89">H91/H89</f>
        <v>5.6178354498359374E-3</v>
      </c>
      <c r="R91" s="48">
        <f t="shared" si="89"/>
        <v>3.4816811416951192E-2</v>
      </c>
      <c r="S91" s="214">
        <f>J91/J89</f>
        <v>9.8997713617270163E-3</v>
      </c>
      <c r="U91" s="75">
        <f t="shared" si="53"/>
        <v>-0.67558219565956035</v>
      </c>
      <c r="V91" s="74">
        <f t="shared" si="54"/>
        <v>-2.4917040055224176</v>
      </c>
    </row>
    <row r="92" spans="1:22" ht="20.100000000000001" customHeight="1" thickBot="1" x14ac:dyDescent="0.3">
      <c r="A92" s="45" t="s">
        <v>21</v>
      </c>
      <c r="B92" s="70"/>
      <c r="C92" s="54">
        <f t="shared" ref="C92:F93" si="90">C54+C57+C60+C63+C65+C68+C71+C74+C77+C80+C83+C86+C89</f>
        <v>251533440</v>
      </c>
      <c r="D92" s="55">
        <f t="shared" si="90"/>
        <v>288451381</v>
      </c>
      <c r="E92" s="55">
        <f t="shared" si="90"/>
        <v>313935902</v>
      </c>
      <c r="F92" s="55">
        <f t="shared" si="90"/>
        <v>351270523</v>
      </c>
      <c r="G92" s="55">
        <f t="shared" ref="G92:J92" si="91">G54+G57+G60+G63+G65+G68+G71+G74+G77+G80+G83+G86+G89</f>
        <v>187039707</v>
      </c>
      <c r="H92" s="55">
        <f t="shared" si="91"/>
        <v>187635137</v>
      </c>
      <c r="I92" s="55">
        <f t="shared" si="91"/>
        <v>339012306</v>
      </c>
      <c r="J92" s="55">
        <f t="shared" si="91"/>
        <v>373221173</v>
      </c>
      <c r="L92" s="59">
        <f>L54+L57+L60+L63+L65+L68+L71+L74+L77+L80+L83+L86+L89</f>
        <v>1</v>
      </c>
      <c r="M92" s="59">
        <f t="shared" ref="M92:S92" si="92">M54+M57+M60+M63+M65+M68+M71+M74+M77+M80+M83+M86+M89</f>
        <v>1.0000000000000002</v>
      </c>
      <c r="N92" s="59">
        <f t="shared" si="92"/>
        <v>0.99999999999999978</v>
      </c>
      <c r="O92" s="59">
        <f t="shared" si="92"/>
        <v>1.0000000000000002</v>
      </c>
      <c r="P92" s="59">
        <f t="shared" ref="P92" si="93">P54+P57+P60+P63+P65+P68+P71+P74+P77+P80+P83+P86+P89</f>
        <v>1</v>
      </c>
      <c r="Q92" s="59">
        <f t="shared" ref="Q92:R92" si="94">Q54+Q57+Q60+Q63+Q65+Q68+Q71+Q74+Q77+Q80+Q83+Q86+Q89</f>
        <v>1</v>
      </c>
      <c r="R92" s="59">
        <f t="shared" si="94"/>
        <v>1</v>
      </c>
      <c r="S92" s="215">
        <f t="shared" si="92"/>
        <v>1</v>
      </c>
      <c r="U92" s="63">
        <f t="shared" si="53"/>
        <v>0.10090744906469561</v>
      </c>
      <c r="V92" s="101">
        <f t="shared" si="54"/>
        <v>0</v>
      </c>
    </row>
    <row r="93" spans="1:22" ht="20.100000000000001" customHeight="1" x14ac:dyDescent="0.25">
      <c r="A93" s="23"/>
      <c r="B93" t="s">
        <v>91</v>
      </c>
      <c r="C93" s="207">
        <f>C55+C58+C61+C64+C66+C69+C72+C75+C78+C81+C84+C87+C90</f>
        <v>118699269</v>
      </c>
      <c r="D93" s="208">
        <f t="shared" si="90"/>
        <v>131894498</v>
      </c>
      <c r="E93" s="208">
        <f t="shared" si="90"/>
        <v>150454647</v>
      </c>
      <c r="F93" s="208">
        <f t="shared" si="90"/>
        <v>163617233</v>
      </c>
      <c r="G93" s="208">
        <f t="shared" ref="G93:I93" si="95">G55+G58+G61+G64+G66+G69+G72+G75+G78+G81+G84+G87+G90</f>
        <v>83129078</v>
      </c>
      <c r="H93" s="208">
        <f t="shared" si="95"/>
        <v>84875254</v>
      </c>
      <c r="I93" s="208">
        <f t="shared" si="95"/>
        <v>153454920</v>
      </c>
      <c r="J93" s="169">
        <f t="shared" ref="J93" si="96">J55+J58+J61+J64+J66+J69+J72+J75+J78+J81+J84+J87+J90</f>
        <v>164441248</v>
      </c>
      <c r="L93" s="66">
        <f>C93/C92</f>
        <v>0.47190253908188112</v>
      </c>
      <c r="M93" s="66">
        <f>D93/D92</f>
        <v>0.45725036067690034</v>
      </c>
      <c r="N93" s="66">
        <f>E93/E92</f>
        <v>0.47925275841818182</v>
      </c>
      <c r="O93" s="66">
        <f>F93/F92</f>
        <v>0.46578697125690788</v>
      </c>
      <c r="P93" s="66">
        <f>G93/G92</f>
        <v>0.4444461517468053</v>
      </c>
      <c r="Q93" s="66">
        <f t="shared" ref="Q93:R93" si="97">H93/H92</f>
        <v>0.45234200457881191</v>
      </c>
      <c r="R93" s="66">
        <f t="shared" si="97"/>
        <v>0.45265294882835316</v>
      </c>
      <c r="S93" s="214">
        <f>J93/J92</f>
        <v>0.44059999779272974</v>
      </c>
      <c r="U93" s="77">
        <f t="shared" si="53"/>
        <v>7.1593194926562145E-2</v>
      </c>
      <c r="V93" s="74">
        <f t="shared" si="54"/>
        <v>-1.2052951035623427</v>
      </c>
    </row>
    <row r="94" spans="1:22" ht="20.100000000000001" customHeight="1" thickBot="1" x14ac:dyDescent="0.3">
      <c r="A94" s="29"/>
      <c r="B94" s="24" t="s">
        <v>92</v>
      </c>
      <c r="C94" s="30">
        <f>C56+C59+C62+C67+C70+C73+C76+C79+C82+C85+C88+C91</f>
        <v>132834171</v>
      </c>
      <c r="D94" s="31">
        <f t="shared" ref="D94:F94" si="98">D56+D59+D62+D67+D70+D73+D76+D79+D82+D85+D88+D91</f>
        <v>156556883</v>
      </c>
      <c r="E94" s="31">
        <f t="shared" si="98"/>
        <v>163481255</v>
      </c>
      <c r="F94" s="31">
        <f t="shared" si="98"/>
        <v>187653290</v>
      </c>
      <c r="G94" s="31">
        <f t="shared" ref="G94:I94" si="99">G56+G59+G62+G67+G70+G73+G76+G79+G82+G85+G88+G91</f>
        <v>103910629</v>
      </c>
      <c r="H94" s="31">
        <f t="shared" si="99"/>
        <v>102759883</v>
      </c>
      <c r="I94" s="31">
        <f t="shared" si="99"/>
        <v>185557386</v>
      </c>
      <c r="J94" s="40">
        <f t="shared" ref="J94" si="100">J56+J59+J62+J67+J70+J73+J76+J79+J82+J85+J88+J91</f>
        <v>208779925</v>
      </c>
      <c r="L94" s="158">
        <f>C94/C92</f>
        <v>0.52809746091811893</v>
      </c>
      <c r="M94" s="158">
        <f>D94/D92</f>
        <v>0.54274963932309961</v>
      </c>
      <c r="N94" s="158">
        <f>E94/E92</f>
        <v>0.52074724158181818</v>
      </c>
      <c r="O94" s="158">
        <f>F94/F92</f>
        <v>0.53421302874309207</v>
      </c>
      <c r="P94" s="158">
        <f>G94/G92</f>
        <v>0.55555384825319476</v>
      </c>
      <c r="Q94" s="158">
        <f t="shared" ref="Q94:R94" si="101">H94/H92</f>
        <v>0.54765799542118809</v>
      </c>
      <c r="R94" s="158">
        <f t="shared" si="101"/>
        <v>0.54734705117164684</v>
      </c>
      <c r="S94" s="216">
        <f>J94/J92</f>
        <v>0.55940000220727026</v>
      </c>
      <c r="U94" s="75">
        <f t="shared" si="53"/>
        <v>0.12515017321918945</v>
      </c>
      <c r="V94" s="76">
        <f t="shared" si="54"/>
        <v>1.2052951035623427</v>
      </c>
    </row>
    <row r="97" spans="1:12" x14ac:dyDescent="0.25">
      <c r="A97" s="1" t="s">
        <v>27</v>
      </c>
      <c r="L97" s="1"/>
    </row>
    <row r="98" spans="1:12" ht="15.75" thickBot="1" x14ac:dyDescent="0.3"/>
    <row r="99" spans="1:12" ht="24" customHeight="1" x14ac:dyDescent="0.25">
      <c r="A99" s="355" t="s">
        <v>37</v>
      </c>
      <c r="B99" s="366"/>
      <c r="C99" s="357">
        <v>2016</v>
      </c>
      <c r="D99" s="348">
        <v>2017</v>
      </c>
      <c r="E99" s="353">
        <v>2018</v>
      </c>
      <c r="F99" s="353">
        <v>2019</v>
      </c>
      <c r="G99" s="353">
        <v>2020</v>
      </c>
      <c r="H99" s="353">
        <v>2021</v>
      </c>
      <c r="I99" s="348">
        <v>2022</v>
      </c>
      <c r="J99" s="342">
        <v>2023</v>
      </c>
      <c r="L99" s="351" t="s">
        <v>90</v>
      </c>
    </row>
    <row r="100" spans="1:12" ht="21.75" customHeight="1" thickBot="1" x14ac:dyDescent="0.3">
      <c r="A100" s="367"/>
      <c r="B100" s="368"/>
      <c r="C100" s="369"/>
      <c r="D100" s="350"/>
      <c r="E100" s="363"/>
      <c r="F100" s="363"/>
      <c r="G100" s="363"/>
      <c r="H100" s="363"/>
      <c r="I100" s="350"/>
      <c r="J100" s="370"/>
      <c r="L100" s="352"/>
    </row>
    <row r="101" spans="1:12" ht="20.100000000000001" customHeight="1" thickBot="1" x14ac:dyDescent="0.3">
      <c r="A101" s="5" t="s">
        <v>10</v>
      </c>
      <c r="B101" s="6"/>
      <c r="C101" s="83">
        <f>C54/C7</f>
        <v>8.3407750570927028</v>
      </c>
      <c r="D101" s="102">
        <f t="shared" ref="D101:J116" si="102">D54/D7</f>
        <v>8.3926113663102786</v>
      </c>
      <c r="E101" s="102">
        <f t="shared" si="102"/>
        <v>8.7688624445989944</v>
      </c>
      <c r="F101" s="102">
        <f t="shared" si="102"/>
        <v>8.861632720002369</v>
      </c>
      <c r="G101" s="102">
        <f t="shared" ref="G101:H101" si="103">G54/G7</f>
        <v>8.7098588037958002</v>
      </c>
      <c r="H101" s="102">
        <f t="shared" si="103"/>
        <v>8.7108279571319205</v>
      </c>
      <c r="I101" s="102">
        <f t="shared" si="102"/>
        <v>9.5542379380992752</v>
      </c>
      <c r="J101" s="94">
        <f t="shared" si="102"/>
        <v>10.567952913431954</v>
      </c>
      <c r="L101" s="22">
        <f>(J101-I101)/I101</f>
        <v>0.10610108120610065</v>
      </c>
    </row>
    <row r="102" spans="1:12" ht="20.100000000000001" customHeight="1" x14ac:dyDescent="0.25">
      <c r="A102" s="23"/>
      <c r="B102" t="s">
        <v>91</v>
      </c>
      <c r="C102" s="164">
        <f t="shared" ref="C102:J117" si="104">C55/C8</f>
        <v>12.225370006305871</v>
      </c>
      <c r="D102" s="165">
        <f t="shared" si="104"/>
        <v>10.274031328876129</v>
      </c>
      <c r="E102" s="165">
        <f t="shared" si="102"/>
        <v>8.6433807047860629</v>
      </c>
      <c r="F102" s="165">
        <f t="shared" si="102"/>
        <v>10.245187320357379</v>
      </c>
      <c r="G102" s="165">
        <f t="shared" ref="G102:H102" si="105">G55/G8</f>
        <v>9.1468445625050308</v>
      </c>
      <c r="H102" s="165">
        <f t="shared" si="105"/>
        <v>8.0684115082376238</v>
      </c>
      <c r="I102" s="165">
        <f t="shared" si="102"/>
        <v>10.148962074871545</v>
      </c>
      <c r="J102" s="88">
        <f t="shared" si="104"/>
        <v>11.055044666316343</v>
      </c>
      <c r="L102" s="163">
        <f t="shared" ref="L102:L141" si="106">(J102-I102)/I102</f>
        <v>8.9278350314090302E-2</v>
      </c>
    </row>
    <row r="103" spans="1:12" ht="20.100000000000001" customHeight="1" thickBot="1" x14ac:dyDescent="0.3">
      <c r="A103" s="23"/>
      <c r="B103" t="s">
        <v>92</v>
      </c>
      <c r="C103" s="164">
        <f t="shared" si="104"/>
        <v>8.2495943768684015</v>
      </c>
      <c r="D103" s="165">
        <f t="shared" si="104"/>
        <v>8.3579180887917683</v>
      </c>
      <c r="E103" s="165">
        <f t="shared" si="102"/>
        <v>8.7750040648325314</v>
      </c>
      <c r="F103" s="165">
        <f t="shared" si="102"/>
        <v>8.8034407377527817</v>
      </c>
      <c r="G103" s="165">
        <f t="shared" ref="G103:H103" si="107">G56/G9</f>
        <v>8.6897796112512857</v>
      </c>
      <c r="H103" s="165">
        <f t="shared" si="107"/>
        <v>8.7919664905490702</v>
      </c>
      <c r="I103" s="165">
        <f t="shared" si="102"/>
        <v>9.494552086531705</v>
      </c>
      <c r="J103" s="88">
        <f t="shared" si="104"/>
        <v>10.519280659780266</v>
      </c>
      <c r="L103" s="32">
        <f t="shared" si="106"/>
        <v>0.10792805852338923</v>
      </c>
    </row>
    <row r="104" spans="1:12" ht="20.100000000000001" customHeight="1" thickBot="1" x14ac:dyDescent="0.3">
      <c r="A104" s="5" t="s">
        <v>18</v>
      </c>
      <c r="B104" s="6"/>
      <c r="C104" s="83">
        <f t="shared" si="104"/>
        <v>5.2730976957792945</v>
      </c>
      <c r="D104" s="102">
        <f t="shared" si="104"/>
        <v>6.1131859492436869</v>
      </c>
      <c r="E104" s="102">
        <f t="shared" si="102"/>
        <v>5.6729808754556217</v>
      </c>
      <c r="F104" s="102">
        <f t="shared" si="102"/>
        <v>6.9424964576496411</v>
      </c>
      <c r="G104" s="102">
        <f t="shared" ref="G104:H104" si="108">G57/G10</f>
        <v>6.4647493741631248</v>
      </c>
      <c r="H104" s="102">
        <f t="shared" si="108"/>
        <v>5.5641234748813355</v>
      </c>
      <c r="I104" s="102">
        <f t="shared" si="102"/>
        <v>5.8064225523380184</v>
      </c>
      <c r="J104" s="94">
        <f t="shared" si="104"/>
        <v>6.8600811423571058</v>
      </c>
      <c r="L104" s="22">
        <f t="shared" si="106"/>
        <v>0.18146433204294105</v>
      </c>
    </row>
    <row r="105" spans="1:12" ht="20.100000000000001" customHeight="1" x14ac:dyDescent="0.25">
      <c r="A105" s="23"/>
      <c r="B105" t="s">
        <v>91</v>
      </c>
      <c r="C105" s="164">
        <f t="shared" si="104"/>
        <v>5.2620489242623281</v>
      </c>
      <c r="D105" s="165">
        <f t="shared" si="104"/>
        <v>6.0405704704487091</v>
      </c>
      <c r="E105" s="165">
        <f t="shared" si="102"/>
        <v>5.1080959816220677</v>
      </c>
      <c r="F105" s="165">
        <f t="shared" si="102"/>
        <v>5.8357127178738288</v>
      </c>
      <c r="G105" s="165">
        <f t="shared" ref="G105:H105" si="109">G58/G11</f>
        <v>5.2093051654658691</v>
      </c>
      <c r="H105" s="165">
        <f t="shared" si="109"/>
        <v>4.0384331173528523</v>
      </c>
      <c r="I105" s="165">
        <f t="shared" si="102"/>
        <v>4.372397727666355</v>
      </c>
      <c r="J105" s="88">
        <f t="shared" si="104"/>
        <v>5.2105509355509358</v>
      </c>
      <c r="L105" s="163">
        <f t="shared" si="106"/>
        <v>0.19169189540584672</v>
      </c>
    </row>
    <row r="106" spans="1:12" ht="20.100000000000001" customHeight="1" thickBot="1" x14ac:dyDescent="0.3">
      <c r="A106" s="23"/>
      <c r="B106" t="s">
        <v>92</v>
      </c>
      <c r="C106" s="164">
        <f t="shared" si="104"/>
        <v>6.8230739450251647</v>
      </c>
      <c r="D106" s="165">
        <f t="shared" si="104"/>
        <v>8.8369933796221538</v>
      </c>
      <c r="E106" s="165">
        <f t="shared" si="102"/>
        <v>12.302329499978937</v>
      </c>
      <c r="F106" s="165">
        <f t="shared" si="102"/>
        <v>11.966287794066815</v>
      </c>
      <c r="G106" s="165">
        <f t="shared" ref="G106:H106" si="110">G59/G12</f>
        <v>13.443973015401587</v>
      </c>
      <c r="H106" s="165">
        <f t="shared" si="110"/>
        <v>12.472071564415018</v>
      </c>
      <c r="I106" s="165">
        <f t="shared" si="102"/>
        <v>14.345571741652702</v>
      </c>
      <c r="J106" s="88">
        <f t="shared" si="104"/>
        <v>15.638219763640935</v>
      </c>
      <c r="L106" s="32">
        <f t="shared" si="106"/>
        <v>9.0107807849512167E-2</v>
      </c>
    </row>
    <row r="107" spans="1:12" ht="20.100000000000001" customHeight="1" thickBot="1" x14ac:dyDescent="0.3">
      <c r="A107" s="5" t="s">
        <v>15</v>
      </c>
      <c r="B107" s="6"/>
      <c r="C107" s="83">
        <f t="shared" si="104"/>
        <v>13.142143378334337</v>
      </c>
      <c r="D107" s="102">
        <f t="shared" si="104"/>
        <v>14.005606159422275</v>
      </c>
      <c r="E107" s="102">
        <f t="shared" si="102"/>
        <v>15.710852034383059</v>
      </c>
      <c r="F107" s="102">
        <f t="shared" si="102"/>
        <v>16.516943049386594</v>
      </c>
      <c r="G107" s="102">
        <f t="shared" ref="G107:H107" si="111">G60/G13</f>
        <v>16.82118789067847</v>
      </c>
      <c r="H107" s="102">
        <f t="shared" si="111"/>
        <v>16.08776306488986</v>
      </c>
      <c r="I107" s="102">
        <f t="shared" si="102"/>
        <v>16.91149448579635</v>
      </c>
      <c r="J107" s="94">
        <f t="shared" si="104"/>
        <v>17.122275120122669</v>
      </c>
      <c r="L107" s="22">
        <f t="shared" si="106"/>
        <v>1.2463749700143294E-2</v>
      </c>
    </row>
    <row r="108" spans="1:12" ht="20.100000000000001" customHeight="1" x14ac:dyDescent="0.25">
      <c r="A108" s="23"/>
      <c r="B108" t="s">
        <v>91</v>
      </c>
      <c r="C108" s="164">
        <f t="shared" si="104"/>
        <v>5.1147887199188133</v>
      </c>
      <c r="D108" s="165">
        <f t="shared" si="104"/>
        <v>5.2895655371650996</v>
      </c>
      <c r="E108" s="165">
        <f t="shared" si="102"/>
        <v>5.6004374635034688</v>
      </c>
      <c r="F108" s="165">
        <f t="shared" si="102"/>
        <v>6.8182032145974905</v>
      </c>
      <c r="G108" s="165">
        <f t="shared" ref="G108:H108" si="112">G61/G14</f>
        <v>7.5078729790931593</v>
      </c>
      <c r="H108" s="165">
        <f t="shared" si="112"/>
        <v>9.9551261119521879</v>
      </c>
      <c r="I108" s="165">
        <f t="shared" si="102"/>
        <v>11.654640719442209</v>
      </c>
      <c r="J108" s="88">
        <f t="shared" si="104"/>
        <v>11.664706749732739</v>
      </c>
      <c r="L108" s="163">
        <f t="shared" si="106"/>
        <v>8.6369288705204173E-4</v>
      </c>
    </row>
    <row r="109" spans="1:12" ht="20.100000000000001" customHeight="1" thickBot="1" x14ac:dyDescent="0.3">
      <c r="A109" s="23"/>
      <c r="B109" t="s">
        <v>92</v>
      </c>
      <c r="C109" s="164">
        <f t="shared" si="104"/>
        <v>15.511855204904499</v>
      </c>
      <c r="D109" s="165">
        <f t="shared" si="104"/>
        <v>15.502277012025084</v>
      </c>
      <c r="E109" s="165">
        <f t="shared" si="102"/>
        <v>17.131300009900471</v>
      </c>
      <c r="F109" s="165">
        <f t="shared" si="102"/>
        <v>17.044880398601446</v>
      </c>
      <c r="G109" s="165">
        <f t="shared" ref="G109:H109" si="113">G62/G15</f>
        <v>17.169992446042457</v>
      </c>
      <c r="H109" s="165">
        <f t="shared" si="113"/>
        <v>16.310073120470324</v>
      </c>
      <c r="I109" s="165">
        <f t="shared" si="102"/>
        <v>17.098360443512536</v>
      </c>
      <c r="J109" s="88">
        <f t="shared" si="104"/>
        <v>17.298063230187232</v>
      </c>
      <c r="L109" s="32">
        <f t="shared" si="106"/>
        <v>1.1679645386728684E-2</v>
      </c>
    </row>
    <row r="110" spans="1:12" ht="20.100000000000001" customHeight="1" thickBot="1" x14ac:dyDescent="0.3">
      <c r="A110" s="5" t="s">
        <v>8</v>
      </c>
      <c r="B110" s="6"/>
      <c r="C110" s="83">
        <f t="shared" si="104"/>
        <v>6.3988203266787655</v>
      </c>
      <c r="D110" s="102">
        <f t="shared" si="104"/>
        <v>3.142810838843511</v>
      </c>
      <c r="E110" s="102">
        <f t="shared" si="102"/>
        <v>3.4584985053288277</v>
      </c>
      <c r="F110" s="102">
        <f t="shared" si="102"/>
        <v>2.8007500021904268</v>
      </c>
      <c r="G110" s="102">
        <f t="shared" ref="G110:H110" si="114">G63/G16</f>
        <v>3.0593498746433818</v>
      </c>
      <c r="H110" s="102" t="e">
        <f t="shared" si="114"/>
        <v>#DIV/0!</v>
      </c>
      <c r="I110" s="102"/>
      <c r="J110" s="94"/>
      <c r="L110" s="22" t="e">
        <f t="shared" si="106"/>
        <v>#DIV/0!</v>
      </c>
    </row>
    <row r="111" spans="1:12" ht="20.100000000000001" customHeight="1" thickBot="1" x14ac:dyDescent="0.3">
      <c r="A111" s="23"/>
      <c r="B111" t="s">
        <v>91</v>
      </c>
      <c r="C111" s="164">
        <f t="shared" si="104"/>
        <v>6.3988203266787655</v>
      </c>
      <c r="D111" s="165">
        <f t="shared" si="104"/>
        <v>3.142810838843511</v>
      </c>
      <c r="E111" s="165">
        <f t="shared" si="102"/>
        <v>3.4584985053288277</v>
      </c>
      <c r="F111" s="165">
        <f t="shared" si="102"/>
        <v>2.8007500021904268</v>
      </c>
      <c r="G111" s="165">
        <f t="shared" ref="G111:H111" si="115">G64/G17</f>
        <v>3.0593498746433818</v>
      </c>
      <c r="H111" s="165" t="e">
        <f t="shared" si="115"/>
        <v>#DIV/0!</v>
      </c>
      <c r="I111" s="165"/>
      <c r="J111" s="88"/>
      <c r="L111" s="209" t="e">
        <f t="shared" si="106"/>
        <v>#DIV/0!</v>
      </c>
    </row>
    <row r="112" spans="1:12" ht="20.100000000000001" customHeight="1" thickBot="1" x14ac:dyDescent="0.3">
      <c r="A112" s="5" t="s">
        <v>16</v>
      </c>
      <c r="B112" s="6"/>
      <c r="C112" s="83">
        <f t="shared" si="104"/>
        <v>13.75466297322253</v>
      </c>
      <c r="D112" s="102">
        <f t="shared" si="104"/>
        <v>10.495685902002691</v>
      </c>
      <c r="E112" s="102">
        <f t="shared" si="102"/>
        <v>12.950920856147336</v>
      </c>
      <c r="F112" s="102">
        <f t="shared" si="102"/>
        <v>10.068164450557848</v>
      </c>
      <c r="G112" s="102">
        <f t="shared" ref="G112:H112" si="116">G65/G18</f>
        <v>9.1511891531451433</v>
      </c>
      <c r="H112" s="102">
        <f t="shared" si="116"/>
        <v>8.5774050780340083</v>
      </c>
      <c r="I112" s="102">
        <f t="shared" si="102"/>
        <v>9.5451962720437926</v>
      </c>
      <c r="J112" s="94">
        <f t="shared" si="104"/>
        <v>10.229537903956508</v>
      </c>
      <c r="L112" s="22">
        <f t="shared" si="106"/>
        <v>7.1694872730593565E-2</v>
      </c>
    </row>
    <row r="113" spans="1:12" ht="20.100000000000001" customHeight="1" x14ac:dyDescent="0.25">
      <c r="A113" s="23"/>
      <c r="B113" t="s">
        <v>91</v>
      </c>
      <c r="C113" s="164">
        <f t="shared" si="104"/>
        <v>13.797621834183794</v>
      </c>
      <c r="D113" s="165">
        <f t="shared" si="104"/>
        <v>10.172654342518312</v>
      </c>
      <c r="E113" s="165">
        <f t="shared" si="102"/>
        <v>12.269485404754739</v>
      </c>
      <c r="F113" s="165">
        <f t="shared" si="102"/>
        <v>9.5459190190318051</v>
      </c>
      <c r="G113" s="165">
        <f t="shared" ref="G113:H113" si="117">G66/G19</f>
        <v>8.1287145312041584</v>
      </c>
      <c r="H113" s="165">
        <f t="shared" si="117"/>
        <v>8.0172894590072499</v>
      </c>
      <c r="I113" s="165">
        <f t="shared" si="102"/>
        <v>9.2615230088166367</v>
      </c>
      <c r="J113" s="88">
        <f t="shared" si="104"/>
        <v>9.7291701804688824</v>
      </c>
      <c r="L113" s="163">
        <f t="shared" si="106"/>
        <v>5.0493549625376125E-2</v>
      </c>
    </row>
    <row r="114" spans="1:12" ht="20.100000000000001" customHeight="1" thickBot="1" x14ac:dyDescent="0.3">
      <c r="A114" s="23"/>
      <c r="B114" t="s">
        <v>92</v>
      </c>
      <c r="C114" s="164">
        <f t="shared" si="104"/>
        <v>10.685618729096991</v>
      </c>
      <c r="D114" s="165">
        <f t="shared" si="104"/>
        <v>13.675536480686695</v>
      </c>
      <c r="E114" s="165">
        <f t="shared" si="102"/>
        <v>14.283318623124448</v>
      </c>
      <c r="F114" s="165">
        <f t="shared" si="102"/>
        <v>12.127423822714681</v>
      </c>
      <c r="G114" s="165">
        <f t="shared" ref="G114:H114" si="118">G67/G20</f>
        <v>10.3056646632909</v>
      </c>
      <c r="H114" s="165">
        <f t="shared" si="118"/>
        <v>11.418387553041018</v>
      </c>
      <c r="I114" s="165">
        <f t="shared" si="102"/>
        <v>13.392532795156407</v>
      </c>
      <c r="J114" s="88">
        <f t="shared" si="104"/>
        <v>14.510461760461761</v>
      </c>
      <c r="L114" s="32">
        <f t="shared" si="106"/>
        <v>8.3474050980832187E-2</v>
      </c>
    </row>
    <row r="115" spans="1:12" ht="20.100000000000001" customHeight="1" thickBot="1" x14ac:dyDescent="0.3">
      <c r="A115" s="5" t="s">
        <v>19</v>
      </c>
      <c r="B115" s="6"/>
      <c r="C115" s="83">
        <f t="shared" si="104"/>
        <v>21.465735798703776</v>
      </c>
      <c r="D115" s="102">
        <f t="shared" si="104"/>
        <v>14.720789007092199</v>
      </c>
      <c r="E115" s="102">
        <f t="shared" si="102"/>
        <v>12.061285530956013</v>
      </c>
      <c r="F115" s="102">
        <f t="shared" si="102"/>
        <v>11.294826300496284</v>
      </c>
      <c r="G115" s="102">
        <f t="shared" ref="G115:H115" si="119">G68/G21</f>
        <v>13.343641876226146</v>
      </c>
      <c r="H115" s="102">
        <f t="shared" si="119"/>
        <v>19.202643817056646</v>
      </c>
      <c r="I115" s="102">
        <f t="shared" si="102"/>
        <v>21.048911518261637</v>
      </c>
      <c r="J115" s="94">
        <f t="shared" si="104"/>
        <v>18.869790877405666</v>
      </c>
      <c r="L115" s="22">
        <f t="shared" si="106"/>
        <v>-0.10352652387585014</v>
      </c>
    </row>
    <row r="116" spans="1:12" ht="20.100000000000001" customHeight="1" x14ac:dyDescent="0.25">
      <c r="A116" s="23"/>
      <c r="B116" t="s">
        <v>91</v>
      </c>
      <c r="C116" s="164">
        <f t="shared" si="104"/>
        <v>13.936639505479068</v>
      </c>
      <c r="D116" s="165">
        <f t="shared" si="104"/>
        <v>11.378264268960125</v>
      </c>
      <c r="E116" s="165">
        <f t="shared" si="102"/>
        <v>15.149018548532325</v>
      </c>
      <c r="F116" s="165">
        <f t="shared" si="102"/>
        <v>19.160603080957063</v>
      </c>
      <c r="G116" s="165">
        <f t="shared" ref="G116:H116" si="120">G69/G22</f>
        <v>16.752188672503127</v>
      </c>
      <c r="H116" s="165">
        <f t="shared" si="120"/>
        <v>18.680670998942119</v>
      </c>
      <c r="I116" s="165">
        <f t="shared" si="102"/>
        <v>20.984340859431899</v>
      </c>
      <c r="J116" s="88">
        <f t="shared" si="104"/>
        <v>19.061283185840708</v>
      </c>
      <c r="L116" s="163">
        <f t="shared" si="106"/>
        <v>-9.1642510311532074E-2</v>
      </c>
    </row>
    <row r="117" spans="1:12" ht="20.100000000000001" customHeight="1" thickBot="1" x14ac:dyDescent="0.3">
      <c r="A117" s="23"/>
      <c r="B117" t="s">
        <v>92</v>
      </c>
      <c r="C117" s="164">
        <f t="shared" si="104"/>
        <v>25.330737054666091</v>
      </c>
      <c r="D117" s="165">
        <f t="shared" si="104"/>
        <v>15.272769528728212</v>
      </c>
      <c r="E117" s="165">
        <f t="shared" si="104"/>
        <v>11.670965318642795</v>
      </c>
      <c r="F117" s="165">
        <f t="shared" si="104"/>
        <v>10.625188347564038</v>
      </c>
      <c r="G117" s="165">
        <f t="shared" ref="G117:H117" si="121">G70/G23</f>
        <v>12.49340404670648</v>
      </c>
      <c r="H117" s="165">
        <f t="shared" si="121"/>
        <v>19.369563116180167</v>
      </c>
      <c r="I117" s="165">
        <f t="shared" si="104"/>
        <v>21.067143077476736</v>
      </c>
      <c r="J117" s="88">
        <f t="shared" si="104"/>
        <v>18.803604200652529</v>
      </c>
      <c r="L117" s="32">
        <f t="shared" si="106"/>
        <v>-0.10744403588563449</v>
      </c>
    </row>
    <row r="118" spans="1:12" ht="20.100000000000001" customHeight="1" thickBot="1" x14ac:dyDescent="0.3">
      <c r="A118" s="5" t="s">
        <v>20</v>
      </c>
      <c r="B118" s="6"/>
      <c r="C118" s="83">
        <f t="shared" ref="C118:J133" si="122">C71/C24</f>
        <v>8.5465300809799558</v>
      </c>
      <c r="D118" s="102">
        <f t="shared" si="122"/>
        <v>10.986867547585044</v>
      </c>
      <c r="E118" s="102">
        <f t="shared" si="122"/>
        <v>8.4069324817011086</v>
      </c>
      <c r="F118" s="102">
        <f t="shared" si="122"/>
        <v>8.1401663674342579</v>
      </c>
      <c r="G118" s="102">
        <f t="shared" ref="G118:H118" si="123">G71/G24</f>
        <v>7.8997118247652534</v>
      </c>
      <c r="H118" s="102">
        <f t="shared" si="123"/>
        <v>7.6815972604717064</v>
      </c>
      <c r="I118" s="102">
        <f t="shared" si="122"/>
        <v>10.298383073450211</v>
      </c>
      <c r="J118" s="94">
        <f t="shared" si="122"/>
        <v>12.083890117278255</v>
      </c>
      <c r="L118" s="22">
        <f t="shared" si="106"/>
        <v>0.17337741576453669</v>
      </c>
    </row>
    <row r="119" spans="1:12" ht="20.100000000000001" customHeight="1" x14ac:dyDescent="0.25">
      <c r="A119" s="23"/>
      <c r="B119" t="s">
        <v>91</v>
      </c>
      <c r="C119" s="164">
        <f t="shared" si="122"/>
        <v>3.6284859094941284</v>
      </c>
      <c r="D119" s="165">
        <f t="shared" si="122"/>
        <v>4.1276205297506872</v>
      </c>
      <c r="E119" s="165">
        <f t="shared" si="122"/>
        <v>3.0479738698719623</v>
      </c>
      <c r="F119" s="165">
        <f t="shared" si="122"/>
        <v>3.3002096269322321</v>
      </c>
      <c r="G119" s="165">
        <f t="shared" ref="G119:H119" si="124">G72/G25</f>
        <v>3.3803129133786434</v>
      </c>
      <c r="H119" s="165">
        <f t="shared" si="124"/>
        <v>3.405626007219583</v>
      </c>
      <c r="I119" s="165">
        <f t="shared" si="122"/>
        <v>3.4938500971680067</v>
      </c>
      <c r="J119" s="88">
        <f t="shared" si="122"/>
        <v>4.139789874711167</v>
      </c>
      <c r="L119" s="163">
        <f t="shared" si="106"/>
        <v>0.18487907597029898</v>
      </c>
    </row>
    <row r="120" spans="1:12" ht="20.100000000000001" customHeight="1" thickBot="1" x14ac:dyDescent="0.3">
      <c r="A120" s="23"/>
      <c r="B120" t="s">
        <v>92</v>
      </c>
      <c r="C120" s="164">
        <f t="shared" si="122"/>
        <v>10.259959904540468</v>
      </c>
      <c r="D120" s="165">
        <f t="shared" si="122"/>
        <v>12.094985714576364</v>
      </c>
      <c r="E120" s="165">
        <f t="shared" si="122"/>
        <v>13.422789193842663</v>
      </c>
      <c r="F120" s="165">
        <f t="shared" si="122"/>
        <v>12.650576311027072</v>
      </c>
      <c r="G120" s="165">
        <f t="shared" ref="G120:H120" si="125">G73/G26</f>
        <v>11.758965825628753</v>
      </c>
      <c r="H120" s="165">
        <f t="shared" si="125"/>
        <v>11.241794826725048</v>
      </c>
      <c r="I120" s="165">
        <f t="shared" si="122"/>
        <v>14.117894302073889</v>
      </c>
      <c r="J120" s="88">
        <f t="shared" si="122"/>
        <v>15.057663186858161</v>
      </c>
      <c r="L120" s="32">
        <f t="shared" si="106"/>
        <v>6.6565796901186705E-2</v>
      </c>
    </row>
    <row r="121" spans="1:12" ht="20.100000000000001" customHeight="1" thickBot="1" x14ac:dyDescent="0.3">
      <c r="A121" s="5" t="s">
        <v>86</v>
      </c>
      <c r="B121" s="6"/>
      <c r="C121" s="83">
        <f t="shared" si="122"/>
        <v>8.8219907864146805</v>
      </c>
      <c r="D121" s="102">
        <f t="shared" si="122"/>
        <v>7.9278075188695167</v>
      </c>
      <c r="E121" s="102">
        <f t="shared" si="122"/>
        <v>5.3059111054299448</v>
      </c>
      <c r="F121" s="102">
        <f t="shared" si="122"/>
        <v>7.4216689735864705</v>
      </c>
      <c r="G121" s="102">
        <f t="shared" ref="G121:H121" si="126">G74/G27</f>
        <v>7.9880684466342631</v>
      </c>
      <c r="H121" s="102">
        <f t="shared" si="126"/>
        <v>7.3332827086244254</v>
      </c>
      <c r="I121" s="102">
        <f t="shared" si="122"/>
        <v>7.146657211215242</v>
      </c>
      <c r="J121" s="94">
        <f t="shared" si="122"/>
        <v>8.3085150506696621</v>
      </c>
      <c r="L121" s="22">
        <f t="shared" si="106"/>
        <v>0.16257360680894528</v>
      </c>
    </row>
    <row r="122" spans="1:12" ht="20.100000000000001" customHeight="1" x14ac:dyDescent="0.25">
      <c r="A122" s="23"/>
      <c r="B122" t="s">
        <v>91</v>
      </c>
      <c r="C122" s="164">
        <f t="shared" si="122"/>
        <v>6.3294754986456541</v>
      </c>
      <c r="D122" s="165">
        <f t="shared" si="122"/>
        <v>6.9627473806752036</v>
      </c>
      <c r="E122" s="165">
        <f t="shared" si="122"/>
        <v>3.5215049578031699</v>
      </c>
      <c r="F122" s="165">
        <f t="shared" si="122"/>
        <v>3.6882277549016935</v>
      </c>
      <c r="G122" s="165">
        <f t="shared" ref="G122:H122" si="127">G75/G28</f>
        <v>7.7413181783891165</v>
      </c>
      <c r="H122" s="165">
        <f t="shared" si="127"/>
        <v>8.0936505640728953</v>
      </c>
      <c r="I122" s="165">
        <f t="shared" si="122"/>
        <v>7.7437078576674008</v>
      </c>
      <c r="J122" s="88">
        <f t="shared" si="122"/>
        <v>8.1611646136618141</v>
      </c>
      <c r="L122" s="163">
        <f t="shared" si="106"/>
        <v>5.3909156139080094E-2</v>
      </c>
    </row>
    <row r="123" spans="1:12" ht="20.100000000000001" customHeight="1" thickBot="1" x14ac:dyDescent="0.3">
      <c r="A123" s="23"/>
      <c r="B123" t="s">
        <v>92</v>
      </c>
      <c r="C123" s="164">
        <f t="shared" si="122"/>
        <v>8.9119602510088356</v>
      </c>
      <c r="D123" s="165">
        <f t="shared" si="122"/>
        <v>7.9974662107569694</v>
      </c>
      <c r="E123" s="165">
        <f t="shared" si="122"/>
        <v>8.7960602745288234</v>
      </c>
      <c r="F123" s="165">
        <f t="shared" si="122"/>
        <v>9.0921549679346398</v>
      </c>
      <c r="G123" s="165">
        <f t="shared" ref="G123:H123" si="128">G76/G29</f>
        <v>8.0119546351901025</v>
      </c>
      <c r="H123" s="165">
        <f t="shared" si="128"/>
        <v>7.2760473370204242</v>
      </c>
      <c r="I123" s="165">
        <f t="shared" si="122"/>
        <v>7.113517659723084</v>
      </c>
      <c r="J123" s="88">
        <f t="shared" si="122"/>
        <v>8.3140899515822611</v>
      </c>
      <c r="L123" s="32">
        <f t="shared" si="106"/>
        <v>0.16877336210983879</v>
      </c>
    </row>
    <row r="124" spans="1:12" ht="20.100000000000001" customHeight="1" thickBot="1" x14ac:dyDescent="0.3">
      <c r="A124" s="5" t="s">
        <v>9</v>
      </c>
      <c r="B124" s="6"/>
      <c r="C124" s="83">
        <f t="shared" si="122"/>
        <v>8.6157584549226236</v>
      </c>
      <c r="D124" s="102">
        <f t="shared" si="122"/>
        <v>9.2267089803991489</v>
      </c>
      <c r="E124" s="102">
        <f t="shared" si="122"/>
        <v>10.043909773256988</v>
      </c>
      <c r="F124" s="102">
        <f t="shared" si="122"/>
        <v>9.7347836212761418</v>
      </c>
      <c r="G124" s="102">
        <f t="shared" ref="G124:H124" si="129">G77/G30</f>
        <v>11.959347444545473</v>
      </c>
      <c r="H124" s="102">
        <f t="shared" si="129"/>
        <v>11.144735654047807</v>
      </c>
      <c r="I124" s="102">
        <f t="shared" si="122"/>
        <v>11.407877307692889</v>
      </c>
      <c r="J124" s="94">
        <f t="shared" si="122"/>
        <v>12.096889165747346</v>
      </c>
      <c r="L124" s="22">
        <f t="shared" si="106"/>
        <v>6.039790221006517E-2</v>
      </c>
    </row>
    <row r="125" spans="1:12" ht="20.100000000000001" customHeight="1" x14ac:dyDescent="0.25">
      <c r="A125" s="23"/>
      <c r="B125" t="s">
        <v>91</v>
      </c>
      <c r="C125" s="164">
        <f t="shared" si="122"/>
        <v>8.7338098076509976</v>
      </c>
      <c r="D125" s="165">
        <f t="shared" si="122"/>
        <v>9.4251186024077285</v>
      </c>
      <c r="E125" s="165">
        <f t="shared" si="122"/>
        <v>10.664575407843053</v>
      </c>
      <c r="F125" s="165">
        <f t="shared" si="122"/>
        <v>10.901297215418332</v>
      </c>
      <c r="G125" s="165">
        <f t="shared" ref="G125:H125" si="130">G78/G31</f>
        <v>11.843918106184637</v>
      </c>
      <c r="H125" s="165">
        <f t="shared" si="130"/>
        <v>11.541792756448999</v>
      </c>
      <c r="I125" s="165">
        <f t="shared" si="122"/>
        <v>12.250499075257897</v>
      </c>
      <c r="J125" s="88">
        <f t="shared" si="122"/>
        <v>13.338794830792425</v>
      </c>
      <c r="L125" s="163">
        <f t="shared" si="106"/>
        <v>8.8836850551871668E-2</v>
      </c>
    </row>
    <row r="126" spans="1:12" ht="20.100000000000001" customHeight="1" thickBot="1" x14ac:dyDescent="0.3">
      <c r="A126" s="23"/>
      <c r="B126" t="s">
        <v>92</v>
      </c>
      <c r="C126" s="164">
        <f t="shared" si="122"/>
        <v>8.2175515374870436</v>
      </c>
      <c r="D126" s="165">
        <f t="shared" si="122"/>
        <v>8.0282708076336977</v>
      </c>
      <c r="E126" s="165">
        <f t="shared" si="122"/>
        <v>7.1393181615747752</v>
      </c>
      <c r="F126" s="165">
        <f t="shared" si="122"/>
        <v>6.851706407841232</v>
      </c>
      <c r="G126" s="165">
        <f t="shared" ref="G126:H126" si="131">G79/G32</f>
        <v>12.583021167125514</v>
      </c>
      <c r="H126" s="165">
        <f t="shared" si="131"/>
        <v>10.197394233071941</v>
      </c>
      <c r="I126" s="165">
        <f t="shared" si="122"/>
        <v>9.0008009459900276</v>
      </c>
      <c r="J126" s="88">
        <f t="shared" si="122"/>
        <v>9.5412742271686479</v>
      </c>
      <c r="L126" s="32">
        <f t="shared" si="106"/>
        <v>6.0047242953351627E-2</v>
      </c>
    </row>
    <row r="127" spans="1:12" ht="20.100000000000001" customHeight="1" thickBot="1" x14ac:dyDescent="0.3">
      <c r="A127" s="5" t="s">
        <v>12</v>
      </c>
      <c r="B127" s="6"/>
      <c r="C127" s="83">
        <f t="shared" si="122"/>
        <v>6.5114133195300425</v>
      </c>
      <c r="D127" s="102">
        <f t="shared" si="122"/>
        <v>6.194533158108551</v>
      </c>
      <c r="E127" s="102">
        <f t="shared" si="122"/>
        <v>5.8572628598213905</v>
      </c>
      <c r="F127" s="102">
        <f t="shared" si="122"/>
        <v>4.6456746925895409</v>
      </c>
      <c r="G127" s="102">
        <f t="shared" ref="G127:H127" si="132">G80/G33</f>
        <v>5.0539941688228893</v>
      </c>
      <c r="H127" s="102">
        <f t="shared" si="132"/>
        <v>5.2067475807992807</v>
      </c>
      <c r="I127" s="102">
        <f t="shared" si="122"/>
        <v>5.669224036997746</v>
      </c>
      <c r="J127" s="94">
        <f t="shared" si="122"/>
        <v>6.2782756881613704</v>
      </c>
      <c r="L127" s="22">
        <f t="shared" si="106"/>
        <v>0.1074312193677497</v>
      </c>
    </row>
    <row r="128" spans="1:12" ht="20.100000000000001" customHeight="1" x14ac:dyDescent="0.25">
      <c r="A128" s="23"/>
      <c r="B128" t="s">
        <v>91</v>
      </c>
      <c r="C128" s="164">
        <f t="shared" si="122"/>
        <v>6.1268866254537739</v>
      </c>
      <c r="D128" s="165">
        <f t="shared" si="122"/>
        <v>5.8482320850167264</v>
      </c>
      <c r="E128" s="165">
        <f t="shared" si="122"/>
        <v>5.4770008408434752</v>
      </c>
      <c r="F128" s="165">
        <f t="shared" si="122"/>
        <v>4.3489540988079645</v>
      </c>
      <c r="G128" s="165">
        <f t="shared" ref="G128:H128" si="133">G81/G34</f>
        <v>4.6962862811374828</v>
      </c>
      <c r="H128" s="165">
        <f t="shared" si="133"/>
        <v>4.8534789652693586</v>
      </c>
      <c r="I128" s="165">
        <f t="shared" si="122"/>
        <v>5.4954657982262498</v>
      </c>
      <c r="J128" s="88">
        <f t="shared" si="122"/>
        <v>6.0417364482647349</v>
      </c>
      <c r="L128" s="163">
        <f t="shared" si="106"/>
        <v>9.9403884965456935E-2</v>
      </c>
    </row>
    <row r="129" spans="1:12" ht="20.100000000000001" customHeight="1" thickBot="1" x14ac:dyDescent="0.3">
      <c r="A129" s="23"/>
      <c r="B129" t="s">
        <v>92</v>
      </c>
      <c r="C129" s="164">
        <f t="shared" si="122"/>
        <v>11.811279449224065</v>
      </c>
      <c r="D129" s="165">
        <f t="shared" si="122"/>
        <v>11.039594243838907</v>
      </c>
      <c r="E129" s="165">
        <f t="shared" si="122"/>
        <v>11.392946927374302</v>
      </c>
      <c r="F129" s="165">
        <f t="shared" si="122"/>
        <v>11.754864898981511</v>
      </c>
      <c r="G129" s="165">
        <f t="shared" ref="G129:H129" si="134">G82/G35</f>
        <v>12.990164112596457</v>
      </c>
      <c r="H129" s="165">
        <f t="shared" si="134"/>
        <v>12.713660354989113</v>
      </c>
      <c r="I129" s="165">
        <f t="shared" si="122"/>
        <v>12.484133697464776</v>
      </c>
      <c r="J129" s="88">
        <f t="shared" si="122"/>
        <v>11.618574201651885</v>
      </c>
      <c r="L129" s="32">
        <f t="shared" si="106"/>
        <v>-6.9332764033812347E-2</v>
      </c>
    </row>
    <row r="130" spans="1:12" ht="20.100000000000001" customHeight="1" thickBot="1" x14ac:dyDescent="0.3">
      <c r="A130" s="5" t="s">
        <v>11</v>
      </c>
      <c r="B130" s="6"/>
      <c r="C130" s="83">
        <f t="shared" si="122"/>
        <v>9.4593915192518825</v>
      </c>
      <c r="D130" s="102">
        <f t="shared" si="122"/>
        <v>9.8262393081334114</v>
      </c>
      <c r="E130" s="102">
        <f t="shared" si="122"/>
        <v>9.8714347596235577</v>
      </c>
      <c r="F130" s="102">
        <f t="shared" si="122"/>
        <v>9.5642067097241092</v>
      </c>
      <c r="G130" s="102">
        <f t="shared" ref="G130:H130" si="135">G83/G36</f>
        <v>8.986912153786843</v>
      </c>
      <c r="H130" s="102">
        <f t="shared" si="135"/>
        <v>9.5622009717787151</v>
      </c>
      <c r="I130" s="102">
        <f t="shared" si="122"/>
        <v>9.9662287667502074</v>
      </c>
      <c r="J130" s="94">
        <f t="shared" si="122"/>
        <v>9.7658036310105256</v>
      </c>
      <c r="L130" s="22">
        <f t="shared" si="106"/>
        <v>-2.0110428972727315E-2</v>
      </c>
    </row>
    <row r="131" spans="1:12" ht="20.100000000000001" customHeight="1" x14ac:dyDescent="0.25">
      <c r="A131" s="23"/>
      <c r="B131" t="s">
        <v>91</v>
      </c>
      <c r="C131" s="164">
        <f t="shared" si="122"/>
        <v>9.1420220353026309</v>
      </c>
      <c r="D131" s="165">
        <f t="shared" si="122"/>
        <v>9.5823808898524234</v>
      </c>
      <c r="E131" s="165">
        <f t="shared" si="122"/>
        <v>9.6075923361953901</v>
      </c>
      <c r="F131" s="165">
        <f t="shared" si="122"/>
        <v>9.1216037233935268</v>
      </c>
      <c r="G131" s="165">
        <f t="shared" ref="G131:H131" si="136">G84/G37</f>
        <v>8.5402556197665742</v>
      </c>
      <c r="H131" s="165">
        <f t="shared" si="136"/>
        <v>9.1311749503406734</v>
      </c>
      <c r="I131" s="165">
        <f t="shared" si="122"/>
        <v>9.6642920735284807</v>
      </c>
      <c r="J131" s="88">
        <f t="shared" si="122"/>
        <v>9.4808772857532748</v>
      </c>
      <c r="L131" s="163">
        <f t="shared" si="106"/>
        <v>-1.8978605611227172E-2</v>
      </c>
    </row>
    <row r="132" spans="1:12" ht="20.100000000000001" customHeight="1" thickBot="1" x14ac:dyDescent="0.3">
      <c r="A132" s="23"/>
      <c r="B132" t="s">
        <v>92</v>
      </c>
      <c r="C132" s="164">
        <f t="shared" si="122"/>
        <v>13.309875060640524</v>
      </c>
      <c r="D132" s="165">
        <f t="shared" si="122"/>
        <v>12.84427106221032</v>
      </c>
      <c r="E132" s="165">
        <f t="shared" si="122"/>
        <v>13.680904612950778</v>
      </c>
      <c r="F132" s="165">
        <f t="shared" si="122"/>
        <v>13.68610844429603</v>
      </c>
      <c r="G132" s="165">
        <f t="shared" ref="G132:H132" si="137">G85/G38</f>
        <v>13.811972377929358</v>
      </c>
      <c r="H132" s="165">
        <f t="shared" si="137"/>
        <v>13.79750501599241</v>
      </c>
      <c r="I132" s="165">
        <f t="shared" si="122"/>
        <v>13.378519649809633</v>
      </c>
      <c r="J132" s="88">
        <f t="shared" si="122"/>
        <v>13.089011355214794</v>
      </c>
      <c r="L132" s="32">
        <f t="shared" si="106"/>
        <v>-2.1639785430143488E-2</v>
      </c>
    </row>
    <row r="133" spans="1:12" ht="20.100000000000001" customHeight="1" thickBot="1" x14ac:dyDescent="0.3">
      <c r="A133" s="5" t="s">
        <v>6</v>
      </c>
      <c r="B133" s="6"/>
      <c r="C133" s="83">
        <f t="shared" si="122"/>
        <v>10.43620664331918</v>
      </c>
      <c r="D133" s="102">
        <f t="shared" si="122"/>
        <v>10.88841256916583</v>
      </c>
      <c r="E133" s="102">
        <f t="shared" si="122"/>
        <v>11.564204729106528</v>
      </c>
      <c r="F133" s="102">
        <f t="shared" si="122"/>
        <v>11.385769200869499</v>
      </c>
      <c r="G133" s="102">
        <f t="shared" ref="G133:H133" si="138">G86/G39</f>
        <v>11.546971243508999</v>
      </c>
      <c r="H133" s="102">
        <f t="shared" si="138"/>
        <v>11.892505266359258</v>
      </c>
      <c r="I133" s="102">
        <f t="shared" si="122"/>
        <v>12.331970703911043</v>
      </c>
      <c r="J133" s="94">
        <f t="shared" si="122"/>
        <v>13.065969998016879</v>
      </c>
      <c r="L133" s="22">
        <f t="shared" si="106"/>
        <v>5.9520032258351868E-2</v>
      </c>
    </row>
    <row r="134" spans="1:12" ht="20.100000000000001" customHeight="1" x14ac:dyDescent="0.25">
      <c r="A134" s="23"/>
      <c r="B134" t="s">
        <v>91</v>
      </c>
      <c r="C134" s="164">
        <f t="shared" ref="C134:J141" si="139">C87/C40</f>
        <v>9.8919608108893069</v>
      </c>
      <c r="D134" s="165">
        <f t="shared" si="139"/>
        <v>10.222273866177959</v>
      </c>
      <c r="E134" s="165">
        <f t="shared" si="139"/>
        <v>10.884497388649878</v>
      </c>
      <c r="F134" s="165">
        <f t="shared" si="139"/>
        <v>10.928790922923891</v>
      </c>
      <c r="G134" s="165">
        <f t="shared" ref="G134:H134" si="140">G87/G40</f>
        <v>11.15227524901206</v>
      </c>
      <c r="H134" s="165">
        <f t="shared" si="140"/>
        <v>11.284437748580087</v>
      </c>
      <c r="I134" s="165">
        <f t="shared" si="139"/>
        <v>11.685201877154542</v>
      </c>
      <c r="J134" s="88">
        <f t="shared" si="139"/>
        <v>12.419148206518786</v>
      </c>
      <c r="L134" s="163">
        <f t="shared" si="106"/>
        <v>6.2809897259812411E-2</v>
      </c>
    </row>
    <row r="135" spans="1:12" ht="20.100000000000001" customHeight="1" thickBot="1" x14ac:dyDescent="0.3">
      <c r="A135" s="23"/>
      <c r="B135" t="s">
        <v>92</v>
      </c>
      <c r="C135" s="164">
        <f t="shared" si="139"/>
        <v>12.334912173097759</v>
      </c>
      <c r="D135" s="165">
        <f t="shared" si="139"/>
        <v>13.561115615735471</v>
      </c>
      <c r="E135" s="165">
        <f t="shared" si="139"/>
        <v>14.121246839103664</v>
      </c>
      <c r="F135" s="165">
        <f t="shared" si="139"/>
        <v>12.918087465884994</v>
      </c>
      <c r="G135" s="165">
        <f t="shared" ref="G135:H135" si="141">G88/G41</f>
        <v>12.947207023620999</v>
      </c>
      <c r="H135" s="165">
        <f t="shared" si="141"/>
        <v>14.446727488574959</v>
      </c>
      <c r="I135" s="165">
        <f t="shared" si="139"/>
        <v>15.094674672449868</v>
      </c>
      <c r="J135" s="88">
        <f t="shared" si="139"/>
        <v>15.560318105741686</v>
      </c>
      <c r="L135" s="32">
        <f t="shared" si="106"/>
        <v>3.0848192716712883E-2</v>
      </c>
    </row>
    <row r="136" spans="1:12" ht="20.100000000000001" customHeight="1" thickBot="1" x14ac:dyDescent="0.3">
      <c r="A136" s="5" t="s">
        <v>7</v>
      </c>
      <c r="B136" s="6"/>
      <c r="C136" s="83">
        <f t="shared" si="139"/>
        <v>17.343538291795131</v>
      </c>
      <c r="D136" s="102">
        <f t="shared" si="139"/>
        <v>15.135612348541587</v>
      </c>
      <c r="E136" s="102">
        <f t="shared" si="139"/>
        <v>17.897327696503972</v>
      </c>
      <c r="F136" s="102">
        <f t="shared" si="139"/>
        <v>17.227658366505111</v>
      </c>
      <c r="G136" s="102">
        <f t="shared" ref="G136:H136" si="142">G89/G42</f>
        <v>17.857502174372957</v>
      </c>
      <c r="H136" s="102">
        <f t="shared" si="142"/>
        <v>18.798711710200049</v>
      </c>
      <c r="I136" s="102">
        <f t="shared" si="139"/>
        <v>18.03887150079888</v>
      </c>
      <c r="J136" s="94">
        <f t="shared" si="139"/>
        <v>19.262954124117869</v>
      </c>
      <c r="L136" s="22">
        <f t="shared" si="106"/>
        <v>6.7858048839960869E-2</v>
      </c>
    </row>
    <row r="137" spans="1:12" ht="20.100000000000001" customHeight="1" x14ac:dyDescent="0.25">
      <c r="A137" s="23"/>
      <c r="B137" t="s">
        <v>91</v>
      </c>
      <c r="C137" s="164">
        <f t="shared" si="139"/>
        <v>17.493804805169436</v>
      </c>
      <c r="D137" s="165">
        <f t="shared" si="139"/>
        <v>15.20741029804255</v>
      </c>
      <c r="E137" s="165">
        <f t="shared" si="139"/>
        <v>17.980713194411631</v>
      </c>
      <c r="F137" s="165">
        <f t="shared" si="139"/>
        <v>17.314812762045108</v>
      </c>
      <c r="G137" s="165">
        <f t="shared" ref="G137:H137" si="143">G90/G43</f>
        <v>17.958278087156369</v>
      </c>
      <c r="H137" s="165">
        <f t="shared" si="143"/>
        <v>18.813765410091381</v>
      </c>
      <c r="I137" s="165">
        <f t="shared" si="139"/>
        <v>18.354788096240707</v>
      </c>
      <c r="J137" s="88">
        <f t="shared" si="139"/>
        <v>19.283691909385112</v>
      </c>
      <c r="L137" s="163">
        <f t="shared" si="106"/>
        <v>5.0608255909783913E-2</v>
      </c>
    </row>
    <row r="138" spans="1:12" ht="20.100000000000001" customHeight="1" thickBot="1" x14ac:dyDescent="0.3">
      <c r="A138" s="23"/>
      <c r="B138" t="s">
        <v>92</v>
      </c>
      <c r="C138" s="164">
        <f t="shared" si="139"/>
        <v>11.069869958122107</v>
      </c>
      <c r="D138" s="165">
        <f t="shared" si="139"/>
        <v>11.320311053508609</v>
      </c>
      <c r="E138" s="165">
        <f t="shared" si="139"/>
        <v>10.660059239006607</v>
      </c>
      <c r="F138" s="165">
        <f t="shared" si="139"/>
        <v>11.922603691208574</v>
      </c>
      <c r="G138" s="165">
        <f t="shared" ref="G138:H138" si="144">G91/G44</f>
        <v>13.913836477987422</v>
      </c>
      <c r="H138" s="165">
        <f t="shared" si="144"/>
        <v>16.466569767441861</v>
      </c>
      <c r="I138" s="165">
        <f t="shared" si="139"/>
        <v>12.212043834450473</v>
      </c>
      <c r="J138" s="88">
        <f t="shared" si="139"/>
        <v>17.392340028024289</v>
      </c>
      <c r="L138" s="32">
        <f t="shared" si="106"/>
        <v>0.42419567631751165</v>
      </c>
    </row>
    <row r="139" spans="1:12" ht="20.100000000000001" customHeight="1" thickBot="1" x14ac:dyDescent="0.3">
      <c r="A139" s="45" t="s">
        <v>21</v>
      </c>
      <c r="B139" s="70"/>
      <c r="C139" s="84">
        <f t="shared" si="139"/>
        <v>9.8494977541431705</v>
      </c>
      <c r="D139" s="85">
        <f t="shared" si="139"/>
        <v>10.411404658338641</v>
      </c>
      <c r="E139" s="85">
        <f t="shared" si="139"/>
        <v>10.813566770358026</v>
      </c>
      <c r="F139" s="85">
        <f t="shared" si="139"/>
        <v>10.404073354368721</v>
      </c>
      <c r="G139" s="85">
        <f t="shared" ref="G139:H139" si="145">G92/G45</f>
        <v>10.469578868030986</v>
      </c>
      <c r="H139" s="85">
        <f t="shared" si="145"/>
        <v>10.653550547848225</v>
      </c>
      <c r="I139" s="85">
        <f t="shared" si="139"/>
        <v>11.370049860386558</v>
      </c>
      <c r="J139" s="245">
        <f t="shared" si="139"/>
        <v>12.132800367786343</v>
      </c>
      <c r="L139" s="97">
        <f t="shared" si="106"/>
        <v>6.7084183162399336E-2</v>
      </c>
    </row>
    <row r="140" spans="1:12" ht="20.100000000000001" customHeight="1" x14ac:dyDescent="0.25">
      <c r="A140" s="23"/>
      <c r="B140" t="s">
        <v>91</v>
      </c>
      <c r="C140" s="210">
        <f t="shared" si="139"/>
        <v>8.7757390796270514</v>
      </c>
      <c r="D140" s="211">
        <f t="shared" si="139"/>
        <v>9.2619444743279651</v>
      </c>
      <c r="E140" s="211">
        <f t="shared" si="139"/>
        <v>9.4305536237812344</v>
      </c>
      <c r="F140" s="211">
        <f t="shared" si="139"/>
        <v>8.8528644413724802</v>
      </c>
      <c r="G140" s="211">
        <f t="shared" ref="G140:H140" si="146">G93/G46</f>
        <v>8.8559011818332802</v>
      </c>
      <c r="H140" s="211">
        <f t="shared" si="146"/>
        <v>9.1526720438386615</v>
      </c>
      <c r="I140" s="211">
        <f t="shared" si="139"/>
        <v>9.7450251003349777</v>
      </c>
      <c r="J140" s="212">
        <f t="shared" si="139"/>
        <v>10.492401393454855</v>
      </c>
      <c r="L140" s="163">
        <f t="shared" si="106"/>
        <v>7.6693111143878667E-2</v>
      </c>
    </row>
    <row r="141" spans="1:12" ht="20.100000000000001" customHeight="1" thickBot="1" x14ac:dyDescent="0.3">
      <c r="A141" s="29"/>
      <c r="B141" s="24" t="s">
        <v>92</v>
      </c>
      <c r="C141" s="166">
        <f t="shared" si="139"/>
        <v>11.058594809175506</v>
      </c>
      <c r="D141" s="167">
        <f t="shared" si="139"/>
        <v>11.627077891387147</v>
      </c>
      <c r="E141" s="167">
        <f t="shared" si="139"/>
        <v>12.500752616302254</v>
      </c>
      <c r="F141" s="167">
        <f t="shared" si="139"/>
        <v>12.280213392533852</v>
      </c>
      <c r="G141" s="167">
        <f t="shared" ref="G141:H141" si="147">G94/G47</f>
        <v>12.256201900212876</v>
      </c>
      <c r="H141" s="167">
        <f t="shared" si="147"/>
        <v>12.322547853954378</v>
      </c>
      <c r="I141" s="167">
        <f t="shared" si="139"/>
        <v>13.188857490240776</v>
      </c>
      <c r="J141" s="91">
        <f t="shared" si="139"/>
        <v>13.836633491120143</v>
      </c>
      <c r="L141" s="32">
        <f t="shared" si="106"/>
        <v>4.9115399219279945E-2</v>
      </c>
    </row>
  </sheetData>
  <mergeCells count="46">
    <mergeCell ref="A5:B6"/>
    <mergeCell ref="C5:C6"/>
    <mergeCell ref="D5:D6"/>
    <mergeCell ref="E5:E6"/>
    <mergeCell ref="F5:F6"/>
    <mergeCell ref="U5:V5"/>
    <mergeCell ref="I5:I6"/>
    <mergeCell ref="J5:J6"/>
    <mergeCell ref="L5:L6"/>
    <mergeCell ref="M5:M6"/>
    <mergeCell ref="N5:N6"/>
    <mergeCell ref="G52:G53"/>
    <mergeCell ref="O5:O6"/>
    <mergeCell ref="P5:P6"/>
    <mergeCell ref="R5:R6"/>
    <mergeCell ref="S5:S6"/>
    <mergeCell ref="G5:G6"/>
    <mergeCell ref="H5:H6"/>
    <mergeCell ref="Q5:Q6"/>
    <mergeCell ref="H52:H53"/>
    <mergeCell ref="A52:B53"/>
    <mergeCell ref="C52:C53"/>
    <mergeCell ref="D52:D53"/>
    <mergeCell ref="E52:E53"/>
    <mergeCell ref="F52:F53"/>
    <mergeCell ref="U52:V52"/>
    <mergeCell ref="I52:I53"/>
    <mergeCell ref="J52:J53"/>
    <mergeCell ref="L52:L53"/>
    <mergeCell ref="M52:M53"/>
    <mergeCell ref="N52:N53"/>
    <mergeCell ref="O52:O53"/>
    <mergeCell ref="P52:P53"/>
    <mergeCell ref="R52:R53"/>
    <mergeCell ref="S52:S53"/>
    <mergeCell ref="Q52:Q53"/>
    <mergeCell ref="I99:I100"/>
    <mergeCell ref="J99:J100"/>
    <mergeCell ref="L99:L100"/>
    <mergeCell ref="A99:B100"/>
    <mergeCell ref="C99:C100"/>
    <mergeCell ref="D99:D100"/>
    <mergeCell ref="E99:E100"/>
    <mergeCell ref="F99:F100"/>
    <mergeCell ref="G99:G100"/>
    <mergeCell ref="H99:H100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48ED110B-9D85-4548-94E9-FB134F8EBC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L101:L141</xm:sqref>
        </x14:conditionalFormatting>
        <x14:conditionalFormatting xmlns:xm="http://schemas.microsoft.com/office/excel/2006/main">
          <x14:cfRule type="iconSet" priority="3" id="{DC3DBA8F-78E3-4C2E-A99F-216A22E5CE1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U7:V47</xm:sqref>
        </x14:conditionalFormatting>
        <x14:conditionalFormatting xmlns:xm="http://schemas.microsoft.com/office/excel/2006/main">
          <x14:cfRule type="iconSet" priority="2" id="{AE72DB08-864D-40BF-A054-B74915AFCA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U54:V94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4">
    <pageSetUpPr fitToPage="1"/>
  </sheetPr>
  <dimension ref="A1:Y146"/>
  <sheetViews>
    <sheetView showGridLines="0" topLeftCell="F125" zoomScaleNormal="100" workbookViewId="0">
      <selection activeCell="L112" sqref="L112"/>
    </sheetView>
  </sheetViews>
  <sheetFormatPr defaultRowHeight="15" x14ac:dyDescent="0.25"/>
  <cols>
    <col min="1" max="1" width="2.85546875" customWidth="1"/>
    <col min="2" max="2" width="23" customWidth="1"/>
    <col min="3" max="9" width="12" customWidth="1"/>
    <col min="10" max="10" width="11.140625" customWidth="1"/>
    <col min="11" max="11" width="2.5703125" customWidth="1"/>
    <col min="12" max="13" width="10.28515625" customWidth="1"/>
    <col min="14" max="18" width="11.140625" customWidth="1"/>
    <col min="19" max="19" width="11.7109375" customWidth="1"/>
    <col min="20" max="20" width="2.5703125" customWidth="1"/>
    <col min="21" max="22" width="11.140625" customWidth="1"/>
    <col min="23" max="24" width="10.28515625" customWidth="1"/>
    <col min="25" max="25" width="1.85546875" customWidth="1"/>
    <col min="29" max="29" width="11.5703125" customWidth="1"/>
  </cols>
  <sheetData>
    <row r="1" spans="1:25" x14ac:dyDescent="0.25">
      <c r="A1" s="1" t="s">
        <v>63</v>
      </c>
    </row>
    <row r="2" spans="1:25" x14ac:dyDescent="0.25">
      <c r="A2" s="1"/>
      <c r="N2" s="174"/>
    </row>
    <row r="3" spans="1:25" x14ac:dyDescent="0.25">
      <c r="A3" s="1" t="s">
        <v>22</v>
      </c>
      <c r="L3" s="1" t="s">
        <v>24</v>
      </c>
      <c r="U3" s="1" t="str">
        <f>'7'!U3</f>
        <v>VARIAÇÃO (JAN-DEZ)</v>
      </c>
    </row>
    <row r="4" spans="1:25" ht="15.75" thickBot="1" x14ac:dyDescent="0.3"/>
    <row r="5" spans="1:25" ht="24" customHeight="1" x14ac:dyDescent="0.25">
      <c r="A5" s="355" t="s">
        <v>26</v>
      </c>
      <c r="B5" s="366"/>
      <c r="C5" s="357">
        <v>2016</v>
      </c>
      <c r="D5" s="348">
        <v>2017</v>
      </c>
      <c r="E5" s="348">
        <v>2018</v>
      </c>
      <c r="F5" s="353">
        <v>2019</v>
      </c>
      <c r="G5" s="353">
        <v>2020</v>
      </c>
      <c r="H5" s="353">
        <v>2021</v>
      </c>
      <c r="I5" s="348">
        <v>2022</v>
      </c>
      <c r="J5" s="342">
        <v>2023</v>
      </c>
      <c r="L5" s="373">
        <v>2016</v>
      </c>
      <c r="M5" s="348">
        <v>2017</v>
      </c>
      <c r="N5" s="348">
        <v>2018</v>
      </c>
      <c r="O5" s="353">
        <v>2019</v>
      </c>
      <c r="P5" s="353">
        <v>2020</v>
      </c>
      <c r="Q5" s="353">
        <v>2021</v>
      </c>
      <c r="R5" s="348">
        <v>2022</v>
      </c>
      <c r="S5" s="342">
        <v>2023</v>
      </c>
      <c r="U5" s="371" t="s">
        <v>88</v>
      </c>
      <c r="V5" s="372"/>
    </row>
    <row r="6" spans="1:25" ht="20.25" customHeight="1" thickBot="1" x14ac:dyDescent="0.3">
      <c r="A6" s="367"/>
      <c r="B6" s="368"/>
      <c r="C6" s="369"/>
      <c r="D6" s="350"/>
      <c r="E6" s="350"/>
      <c r="F6" s="363"/>
      <c r="G6" s="363"/>
      <c r="H6" s="363"/>
      <c r="I6" s="350"/>
      <c r="J6" s="370"/>
      <c r="L6" s="374"/>
      <c r="M6" s="350"/>
      <c r="N6" s="350"/>
      <c r="O6" s="363"/>
      <c r="P6" s="363"/>
      <c r="Q6" s="363"/>
      <c r="R6" s="350"/>
      <c r="S6" s="370"/>
      <c r="U6" s="99" t="s">
        <v>0</v>
      </c>
      <c r="V6" s="100" t="s">
        <v>38</v>
      </c>
    </row>
    <row r="7" spans="1:25" ht="20.100000000000001" customHeight="1" thickBot="1" x14ac:dyDescent="0.3">
      <c r="A7" s="5" t="s">
        <v>10</v>
      </c>
      <c r="B7" s="6"/>
      <c r="C7" s="12">
        <v>18625525</v>
      </c>
      <c r="D7" s="13">
        <v>19983662</v>
      </c>
      <c r="E7" s="13">
        <v>20334191</v>
      </c>
      <c r="F7" s="13">
        <v>21469566</v>
      </c>
      <c r="G7" s="34">
        <v>19721315</v>
      </c>
      <c r="H7" s="34">
        <v>20073262</v>
      </c>
      <c r="I7" s="34">
        <v>21371202</v>
      </c>
      <c r="J7" s="14">
        <v>20828396</v>
      </c>
      <c r="L7" s="103">
        <f>C7/C46</f>
        <v>0.16972846980551387</v>
      </c>
      <c r="M7" s="20">
        <f>D7/D46</f>
        <v>0.17784797322324608</v>
      </c>
      <c r="N7" s="20">
        <f>E7/E46</f>
        <v>0.17665948104128135</v>
      </c>
      <c r="O7" s="20">
        <f>F7/F46</f>
        <v>0.17230649587352914</v>
      </c>
      <c r="P7" s="20">
        <f>G7/G46</f>
        <v>0.17604388513552507</v>
      </c>
      <c r="Q7" s="20">
        <f t="shared" ref="Q7:R7" si="0">H7/H46</f>
        <v>0.17120755669057869</v>
      </c>
      <c r="R7" s="20">
        <f t="shared" si="0"/>
        <v>0.17216602109516921</v>
      </c>
      <c r="S7" s="134">
        <f>J7/J46</f>
        <v>0.16962683262394593</v>
      </c>
      <c r="U7" s="72">
        <f>(J7-I7)/I7</f>
        <v>-2.5398945740160054E-2</v>
      </c>
      <c r="V7" s="71">
        <f>(S7-R7)*100</f>
        <v>-0.25391884712232804</v>
      </c>
      <c r="Y7" s="1"/>
    </row>
    <row r="8" spans="1:25" ht="20.100000000000001" customHeight="1" x14ac:dyDescent="0.25">
      <c r="A8" s="23"/>
      <c r="B8" t="s">
        <v>37</v>
      </c>
      <c r="C8" s="9">
        <v>4702002</v>
      </c>
      <c r="D8" s="10">
        <v>5732995</v>
      </c>
      <c r="E8" s="10">
        <v>5593310</v>
      </c>
      <c r="F8" s="33">
        <v>6042469</v>
      </c>
      <c r="G8" s="33">
        <v>3393434</v>
      </c>
      <c r="H8" s="33">
        <v>3466822</v>
      </c>
      <c r="I8" s="33">
        <v>5601356</v>
      </c>
      <c r="J8" s="11">
        <v>5865282</v>
      </c>
      <c r="L8" s="48">
        <f>C8/C7</f>
        <v>0.25244936719904537</v>
      </c>
      <c r="M8" s="17">
        <f>D8/D7</f>
        <v>0.28688410562588579</v>
      </c>
      <c r="N8" s="17">
        <f>E8/E7</f>
        <v>0.2750692171623646</v>
      </c>
      <c r="O8" s="17">
        <f>F8/F7</f>
        <v>0.28144346280684018</v>
      </c>
      <c r="P8" s="17">
        <f>G8/G7</f>
        <v>0.17206935744396354</v>
      </c>
      <c r="Q8" s="17">
        <f t="shared" ref="Q8:R8" si="1">H8/H7</f>
        <v>0.1727084516706851</v>
      </c>
      <c r="R8" s="17">
        <f t="shared" si="1"/>
        <v>0.26209831342195916</v>
      </c>
      <c r="S8" s="135">
        <f>J8/J7</f>
        <v>0.28160027301190166</v>
      </c>
      <c r="U8" s="73">
        <f t="shared" ref="U8:U48" si="2">(J8-I8)/I8</f>
        <v>4.7118233513456384E-2</v>
      </c>
      <c r="V8" s="78">
        <f t="shared" ref="V8:V48" si="3">(S8-R8)*100</f>
        <v>1.9501959589942497</v>
      </c>
    </row>
    <row r="9" spans="1:25" ht="20.100000000000001" customHeight="1" thickBot="1" x14ac:dyDescent="0.3">
      <c r="A9" s="23"/>
      <c r="B9" t="s">
        <v>36</v>
      </c>
      <c r="C9" s="9">
        <v>13923523</v>
      </c>
      <c r="D9" s="10">
        <v>14250667</v>
      </c>
      <c r="E9" s="10">
        <v>14740881</v>
      </c>
      <c r="F9" s="33">
        <v>15427097</v>
      </c>
      <c r="G9" s="33">
        <v>16327881</v>
      </c>
      <c r="H9" s="33">
        <v>16606440</v>
      </c>
      <c r="I9" s="33">
        <v>15769846</v>
      </c>
      <c r="J9" s="11">
        <v>14963114</v>
      </c>
      <c r="L9" s="48">
        <f>C9/C7</f>
        <v>0.74755063280095457</v>
      </c>
      <c r="M9" s="17">
        <f>D9/D7</f>
        <v>0.71311589437411427</v>
      </c>
      <c r="N9" s="17">
        <f>E9/E7</f>
        <v>0.72493078283763535</v>
      </c>
      <c r="O9" s="17">
        <f>F9/F7</f>
        <v>0.71855653719315982</v>
      </c>
      <c r="P9" s="17">
        <f>G9/G7</f>
        <v>0.82793064255603643</v>
      </c>
      <c r="Q9" s="17">
        <f t="shared" ref="Q9:R9" si="4">H9/H7</f>
        <v>0.82729154832931484</v>
      </c>
      <c r="R9" s="17">
        <f t="shared" si="4"/>
        <v>0.73790168657804089</v>
      </c>
      <c r="S9" s="135">
        <f>J9/J7</f>
        <v>0.7183997269880984</v>
      </c>
      <c r="U9" s="73">
        <f t="shared" si="2"/>
        <v>-5.1156618777380578E-2</v>
      </c>
      <c r="V9" s="76">
        <f t="shared" si="3"/>
        <v>-1.9501959589942497</v>
      </c>
    </row>
    <row r="10" spans="1:25" ht="20.100000000000001" customHeight="1" thickBot="1" x14ac:dyDescent="0.3">
      <c r="A10" s="5" t="s">
        <v>18</v>
      </c>
      <c r="B10" s="6"/>
      <c r="C10" s="12">
        <v>539211</v>
      </c>
      <c r="D10" s="13">
        <v>687664</v>
      </c>
      <c r="E10" s="13">
        <v>429621</v>
      </c>
      <c r="F10" s="34">
        <v>392807</v>
      </c>
      <c r="G10" s="34">
        <v>274448</v>
      </c>
      <c r="H10" s="34">
        <v>297993</v>
      </c>
      <c r="I10" s="34">
        <v>395152</v>
      </c>
      <c r="J10" s="14">
        <v>386549</v>
      </c>
      <c r="L10" s="103">
        <f>C10/C46</f>
        <v>4.9136578932567508E-3</v>
      </c>
      <c r="M10" s="20">
        <f>D10/D46</f>
        <v>6.1199818460995941E-3</v>
      </c>
      <c r="N10" s="20">
        <f>E10/E46</f>
        <v>3.7324633620504665E-3</v>
      </c>
      <c r="O10" s="20">
        <f>F10/F46</f>
        <v>3.1525182076150658E-3</v>
      </c>
      <c r="P10" s="20">
        <f>G10/G46</f>
        <v>2.4498818759131724E-3</v>
      </c>
      <c r="Q10" s="20">
        <f t="shared" ref="Q10:R10" si="5">H10/H46</f>
        <v>2.5416224548304913E-3</v>
      </c>
      <c r="R10" s="20">
        <f t="shared" si="5"/>
        <v>3.1833374448380723E-3</v>
      </c>
      <c r="S10" s="134">
        <f>J10/J46</f>
        <v>3.1480620266655999E-3</v>
      </c>
      <c r="U10" s="72">
        <f t="shared" si="2"/>
        <v>-2.1771368992185285E-2</v>
      </c>
      <c r="V10" s="71">
        <f t="shared" si="3"/>
        <v>-3.5275418172472321E-3</v>
      </c>
      <c r="Y10" s="1"/>
    </row>
    <row r="11" spans="1:25" ht="20.100000000000001" customHeight="1" x14ac:dyDescent="0.25">
      <c r="A11" s="23"/>
      <c r="B11" t="s">
        <v>37</v>
      </c>
      <c r="C11" s="9">
        <v>364939</v>
      </c>
      <c r="D11" s="10">
        <v>476985</v>
      </c>
      <c r="E11" s="10">
        <v>302334</v>
      </c>
      <c r="F11" s="33">
        <v>272418</v>
      </c>
      <c r="G11" s="33">
        <v>154593</v>
      </c>
      <c r="H11" s="33">
        <v>156955</v>
      </c>
      <c r="I11" s="33">
        <v>269737</v>
      </c>
      <c r="J11" s="11">
        <v>251410</v>
      </c>
      <c r="L11" s="48">
        <f>C11/C10</f>
        <v>0.67680184565967683</v>
      </c>
      <c r="M11" s="17">
        <f>D11/D10</f>
        <v>0.69363090113776493</v>
      </c>
      <c r="N11" s="17">
        <f>E11/E10</f>
        <v>0.70372258339326987</v>
      </c>
      <c r="O11" s="17">
        <f>F11/F10</f>
        <v>0.69351615424368707</v>
      </c>
      <c r="P11" s="17">
        <f>G11/G10</f>
        <v>0.56328703433801663</v>
      </c>
      <c r="Q11" s="17">
        <f t="shared" ref="Q11:R11" si="6">H11/H10</f>
        <v>0.52670700318463859</v>
      </c>
      <c r="R11" s="17">
        <f t="shared" si="6"/>
        <v>0.6826158035388914</v>
      </c>
      <c r="S11" s="135">
        <f>J11/J10</f>
        <v>0.65039619815340355</v>
      </c>
      <c r="U11" s="73">
        <f t="shared" si="2"/>
        <v>-6.7943960227925718E-2</v>
      </c>
      <c r="V11" s="78">
        <f t="shared" si="3"/>
        <v>-3.2219605385487848</v>
      </c>
    </row>
    <row r="12" spans="1:25" ht="20.100000000000001" customHeight="1" thickBot="1" x14ac:dyDescent="0.3">
      <c r="A12" s="23"/>
      <c r="B12" t="s">
        <v>36</v>
      </c>
      <c r="C12" s="9">
        <v>174272</v>
      </c>
      <c r="D12" s="10">
        <v>210679</v>
      </c>
      <c r="E12" s="10">
        <v>127287</v>
      </c>
      <c r="F12" s="33">
        <v>120389</v>
      </c>
      <c r="G12" s="33">
        <v>119855</v>
      </c>
      <c r="H12" s="33">
        <v>141038</v>
      </c>
      <c r="I12" s="33">
        <v>125415</v>
      </c>
      <c r="J12" s="11">
        <v>135139</v>
      </c>
      <c r="L12" s="48">
        <f>C12/C10</f>
        <v>0.32319815434032317</v>
      </c>
      <c r="M12" s="17">
        <f>D12/D10</f>
        <v>0.30636909886223507</v>
      </c>
      <c r="N12" s="17">
        <f>E12/E10</f>
        <v>0.29627741660673013</v>
      </c>
      <c r="O12" s="17">
        <f>F12/F10</f>
        <v>0.30648384575631288</v>
      </c>
      <c r="P12" s="17">
        <f>G12/G10</f>
        <v>0.43671296566198331</v>
      </c>
      <c r="Q12" s="17">
        <f t="shared" ref="Q12:R12" si="7">H12/H10</f>
        <v>0.47329299681536141</v>
      </c>
      <c r="R12" s="17">
        <f t="shared" si="7"/>
        <v>0.31738419646110866</v>
      </c>
      <c r="S12" s="135">
        <f>J12/J10</f>
        <v>0.3496038018465964</v>
      </c>
      <c r="U12" s="73">
        <f t="shared" si="2"/>
        <v>7.7534585177211651E-2</v>
      </c>
      <c r="V12" s="76">
        <f t="shared" si="3"/>
        <v>3.2219605385487737</v>
      </c>
    </row>
    <row r="13" spans="1:25" ht="20.100000000000001" customHeight="1" thickBot="1" x14ac:dyDescent="0.3">
      <c r="A13" s="5" t="s">
        <v>15</v>
      </c>
      <c r="B13" s="6"/>
      <c r="C13" s="12">
        <v>11753648</v>
      </c>
      <c r="D13" s="13">
        <v>13623943</v>
      </c>
      <c r="E13" s="13">
        <v>13143932</v>
      </c>
      <c r="F13" s="34">
        <v>12901981</v>
      </c>
      <c r="G13" s="34">
        <v>12322675</v>
      </c>
      <c r="H13" s="34">
        <v>14025361</v>
      </c>
      <c r="I13" s="34">
        <v>16005439</v>
      </c>
      <c r="J13" s="14">
        <v>16561395</v>
      </c>
      <c r="L13" s="103">
        <f>C13/C46</f>
        <v>0.10710724608689627</v>
      </c>
      <c r="M13" s="20">
        <f>D13/D46</f>
        <v>0.12124858045832795</v>
      </c>
      <c r="N13" s="20">
        <f>E13/E46</f>
        <v>0.11419191478834301</v>
      </c>
      <c r="O13" s="20">
        <f>F13/F46</f>
        <v>0.1035463472310922</v>
      </c>
      <c r="P13" s="20">
        <f>G13/G46</f>
        <v>0.10999933738000769</v>
      </c>
      <c r="Q13" s="20">
        <f t="shared" ref="Q13:R13" si="8">H13/H46</f>
        <v>0.1196241940404769</v>
      </c>
      <c r="R13" s="20">
        <f t="shared" si="8"/>
        <v>0.12893953033205358</v>
      </c>
      <c r="S13" s="134">
        <f>J13/J46</f>
        <v>0.13487629953281352</v>
      </c>
      <c r="U13" s="72">
        <f t="shared" si="2"/>
        <v>3.4735442120644111E-2</v>
      </c>
      <c r="V13" s="71">
        <f t="shared" si="3"/>
        <v>0.59367692007599449</v>
      </c>
      <c r="Y13" s="1"/>
    </row>
    <row r="14" spans="1:25" ht="20.100000000000001" customHeight="1" x14ac:dyDescent="0.25">
      <c r="A14" s="23"/>
      <c r="B14" t="s">
        <v>37</v>
      </c>
      <c r="C14" s="9">
        <v>3467330</v>
      </c>
      <c r="D14" s="10">
        <v>4379112</v>
      </c>
      <c r="E14" s="10">
        <v>4100973</v>
      </c>
      <c r="F14" s="33">
        <v>4526694</v>
      </c>
      <c r="G14" s="33">
        <v>2630040</v>
      </c>
      <c r="H14" s="33">
        <v>2888926</v>
      </c>
      <c r="I14" s="33">
        <v>4959465</v>
      </c>
      <c r="J14" s="11">
        <v>5215918</v>
      </c>
      <c r="L14" s="48">
        <f>C14/C13</f>
        <v>0.29500032670707854</v>
      </c>
      <c r="M14" s="17">
        <f>D14/D13</f>
        <v>0.32142765130476542</v>
      </c>
      <c r="N14" s="17">
        <f>E14/E13</f>
        <v>0.31200503776191174</v>
      </c>
      <c r="O14" s="17">
        <f>F14/F13</f>
        <v>0.35085263263060146</v>
      </c>
      <c r="P14" s="17">
        <f>G14/G13</f>
        <v>0.21343093118985934</v>
      </c>
      <c r="Q14" s="17">
        <f t="shared" ref="Q14:R14" si="9">H14/H13</f>
        <v>0.20597872667947728</v>
      </c>
      <c r="R14" s="17">
        <f t="shared" si="9"/>
        <v>0.30986122904845032</v>
      </c>
      <c r="S14" s="135">
        <f>J14/J13</f>
        <v>0.31494436308052554</v>
      </c>
      <c r="U14" s="73">
        <f t="shared" si="2"/>
        <v>5.1709811441355065E-2</v>
      </c>
      <c r="V14" s="78">
        <f t="shared" si="3"/>
        <v>0.50831340320752205</v>
      </c>
    </row>
    <row r="15" spans="1:25" ht="20.100000000000001" customHeight="1" thickBot="1" x14ac:dyDescent="0.3">
      <c r="A15" s="23"/>
      <c r="B15" t="s">
        <v>36</v>
      </c>
      <c r="C15" s="9">
        <v>8286318</v>
      </c>
      <c r="D15" s="10">
        <v>9244831</v>
      </c>
      <c r="E15" s="10">
        <v>9042959</v>
      </c>
      <c r="F15" s="33">
        <v>8375287</v>
      </c>
      <c r="G15" s="33">
        <v>9692635</v>
      </c>
      <c r="H15" s="33">
        <v>11136435</v>
      </c>
      <c r="I15" s="33">
        <v>11045974</v>
      </c>
      <c r="J15" s="11">
        <v>11345477</v>
      </c>
      <c r="L15" s="48">
        <f>C15/C13</f>
        <v>0.70499967329292146</v>
      </c>
      <c r="M15" s="17">
        <f>D15/D13</f>
        <v>0.67857234869523453</v>
      </c>
      <c r="N15" s="17">
        <f>E15/E13</f>
        <v>0.68799496223808831</v>
      </c>
      <c r="O15" s="17">
        <f>F15/F13</f>
        <v>0.6491473673693986</v>
      </c>
      <c r="P15" s="17">
        <f>G15/G13</f>
        <v>0.78656906881014066</v>
      </c>
      <c r="Q15" s="17">
        <f t="shared" ref="Q15:R15" si="10">H15/H13</f>
        <v>0.79402127332052275</v>
      </c>
      <c r="R15" s="17">
        <f t="shared" si="10"/>
        <v>0.69013877095154963</v>
      </c>
      <c r="S15" s="135">
        <f>J15/J13</f>
        <v>0.68505563691947446</v>
      </c>
      <c r="U15" s="73">
        <f t="shared" si="2"/>
        <v>2.711422279284742E-2</v>
      </c>
      <c r="V15" s="76">
        <f t="shared" si="3"/>
        <v>-0.5083134032075165</v>
      </c>
    </row>
    <row r="16" spans="1:25" ht="20.100000000000001" customHeight="1" thickBot="1" x14ac:dyDescent="0.3">
      <c r="A16" s="5" t="s">
        <v>8</v>
      </c>
      <c r="B16" s="6"/>
      <c r="C16" s="12">
        <v>108515</v>
      </c>
      <c r="D16" s="13">
        <v>88963</v>
      </c>
      <c r="E16" s="13">
        <v>259060</v>
      </c>
      <c r="F16" s="34">
        <v>298131</v>
      </c>
      <c r="G16" s="34">
        <v>93359</v>
      </c>
      <c r="H16" s="34"/>
      <c r="I16" s="34"/>
      <c r="J16" s="14"/>
      <c r="L16" s="103">
        <f>C16/C46</f>
        <v>9.8886259050122547E-4</v>
      </c>
      <c r="M16" s="20">
        <f>D16/D46</f>
        <v>7.9174123550826881E-4</v>
      </c>
      <c r="N16" s="20">
        <f>E16/E46</f>
        <v>2.2506626970580906E-3</v>
      </c>
      <c r="O16" s="20">
        <f>F16/F46</f>
        <v>2.3926849718932889E-3</v>
      </c>
      <c r="P16" s="20">
        <f>G16/G46</f>
        <v>8.3337653053903787E-4</v>
      </c>
      <c r="Q16" s="20">
        <f t="shared" ref="Q16:R16" si="11">H16/H46</f>
        <v>0</v>
      </c>
      <c r="R16" s="20">
        <f t="shared" si="11"/>
        <v>0</v>
      </c>
      <c r="S16" s="134">
        <f>J16/J46</f>
        <v>0</v>
      </c>
      <c r="U16" s="72"/>
      <c r="V16" s="71">
        <f t="shared" si="3"/>
        <v>0</v>
      </c>
      <c r="Y16" s="25"/>
    </row>
    <row r="17" spans="1:25" ht="20.100000000000001" customHeight="1" x14ac:dyDescent="0.25">
      <c r="A17" s="23"/>
      <c r="B17" t="s">
        <v>37</v>
      </c>
      <c r="C17" s="9">
        <v>39672</v>
      </c>
      <c r="D17" s="10">
        <v>46278</v>
      </c>
      <c r="E17" s="10">
        <v>123104</v>
      </c>
      <c r="F17" s="33">
        <v>114133</v>
      </c>
      <c r="G17" s="33">
        <v>23134</v>
      </c>
      <c r="H17" s="33"/>
      <c r="I17" s="33"/>
      <c r="J17" s="11"/>
      <c r="L17" s="48">
        <f>C17/C16</f>
        <v>0.36559001059761326</v>
      </c>
      <c r="M17" s="17">
        <f>D17/D16</f>
        <v>0.52019378842889741</v>
      </c>
      <c r="N17" s="17">
        <f>E17/E16</f>
        <v>0.47519493553616921</v>
      </c>
      <c r="O17" s="17">
        <f>F17/F16</f>
        <v>0.38282835397862014</v>
      </c>
      <c r="P17" s="17">
        <f>G17/G16</f>
        <v>0.24779614177529752</v>
      </c>
      <c r="Q17" s="17"/>
      <c r="R17" s="17"/>
      <c r="S17" s="135"/>
      <c r="U17" s="73"/>
      <c r="V17" s="78"/>
      <c r="Y17" s="2"/>
    </row>
    <row r="18" spans="1:25" ht="20.100000000000001" customHeight="1" thickBot="1" x14ac:dyDescent="0.3">
      <c r="A18" s="139"/>
      <c r="B18" t="s">
        <v>36</v>
      </c>
      <c r="C18" s="9">
        <v>68843</v>
      </c>
      <c r="D18" s="10">
        <v>42685</v>
      </c>
      <c r="E18" s="10">
        <v>135956</v>
      </c>
      <c r="F18" s="33">
        <v>183998</v>
      </c>
      <c r="G18" s="33">
        <v>70225</v>
      </c>
      <c r="H18" s="33"/>
      <c r="I18" s="33"/>
      <c r="J18" s="11"/>
      <c r="L18" s="48">
        <f>C18/C16</f>
        <v>0.6344099894023868</v>
      </c>
      <c r="M18" s="17">
        <f>D18/D16</f>
        <v>0.47980621157110259</v>
      </c>
      <c r="N18" s="17">
        <f>E18/E16</f>
        <v>0.52480506446383079</v>
      </c>
      <c r="O18" s="17">
        <f>F18/F16</f>
        <v>0.61717164602137986</v>
      </c>
      <c r="P18" s="17">
        <f>G18/G16</f>
        <v>0.75220385822470248</v>
      </c>
      <c r="Q18" s="17"/>
      <c r="R18" s="17"/>
      <c r="S18" s="135"/>
      <c r="U18" s="73"/>
      <c r="V18" s="76"/>
      <c r="Y18" s="2"/>
    </row>
    <row r="19" spans="1:25" ht="20.100000000000001" customHeight="1" thickBot="1" x14ac:dyDescent="0.3">
      <c r="A19" s="5" t="s">
        <v>16</v>
      </c>
      <c r="B19" s="6"/>
      <c r="C19" s="12">
        <v>33870</v>
      </c>
      <c r="D19" s="13">
        <v>27242</v>
      </c>
      <c r="E19" s="13">
        <v>23820</v>
      </c>
      <c r="F19" s="34">
        <v>29584</v>
      </c>
      <c r="G19" s="34">
        <v>54417</v>
      </c>
      <c r="H19" s="34">
        <v>32673</v>
      </c>
      <c r="I19" s="34">
        <v>38012</v>
      </c>
      <c r="J19" s="14">
        <v>33928</v>
      </c>
      <c r="L19" s="103">
        <f>C19/C46</f>
        <v>3.0864650914874908E-4</v>
      </c>
      <c r="M19" s="20">
        <f>D19/D46</f>
        <v>2.4244477746609554E-4</v>
      </c>
      <c r="N19" s="20">
        <f>E19/E46</f>
        <v>2.0694350900920139E-4</v>
      </c>
      <c r="O19" s="20">
        <f>F19/F46</f>
        <v>2.374298285266915E-4</v>
      </c>
      <c r="P19" s="20">
        <f>G19/G46</f>
        <v>4.8575767373625279E-4</v>
      </c>
      <c r="Q19" s="20">
        <f t="shared" ref="Q19:R19" si="12">H19/H46</f>
        <v>2.7867242004569451E-4</v>
      </c>
      <c r="R19" s="20">
        <f t="shared" si="12"/>
        <v>3.0622399216803864E-4</v>
      </c>
      <c r="S19" s="134">
        <f>J19/J46</f>
        <v>2.7631024382603623E-4</v>
      </c>
      <c r="U19" s="72">
        <f t="shared" si="2"/>
        <v>-0.10743975586656845</v>
      </c>
      <c r="V19" s="71">
        <f t="shared" si="3"/>
        <v>-2.9913748342002416E-3</v>
      </c>
      <c r="Y19" s="25"/>
    </row>
    <row r="20" spans="1:25" ht="20.100000000000001" customHeight="1" x14ac:dyDescent="0.25">
      <c r="A20" s="23"/>
      <c r="B20" t="s">
        <v>37</v>
      </c>
      <c r="C20" s="9">
        <v>21660</v>
      </c>
      <c r="D20" s="10">
        <v>12633</v>
      </c>
      <c r="E20" s="10">
        <v>10045</v>
      </c>
      <c r="F20" s="33">
        <v>19629</v>
      </c>
      <c r="G20" s="33">
        <v>44990</v>
      </c>
      <c r="H20" s="33">
        <v>21465</v>
      </c>
      <c r="I20" s="33">
        <v>28863</v>
      </c>
      <c r="J20" s="11">
        <v>26488</v>
      </c>
      <c r="L20" s="48">
        <f>C20/C19</f>
        <v>0.63950398582816648</v>
      </c>
      <c r="M20" s="17">
        <f>D20/D19</f>
        <v>0.46373247191836137</v>
      </c>
      <c r="N20" s="17">
        <f>E20/E19</f>
        <v>0.42170445004198154</v>
      </c>
      <c r="O20" s="17">
        <f>F20/F19</f>
        <v>0.66350054083288268</v>
      </c>
      <c r="P20" s="17">
        <f>G20/G19</f>
        <v>0.82676369516878911</v>
      </c>
      <c r="Q20" s="17">
        <f t="shared" ref="Q20:R20" si="13">H20/H19</f>
        <v>0.65696446607290426</v>
      </c>
      <c r="R20" s="17">
        <f t="shared" si="13"/>
        <v>0.7593128485741345</v>
      </c>
      <c r="S20" s="135">
        <f>J20/J19</f>
        <v>0.7807120962037255</v>
      </c>
      <c r="U20" s="73">
        <f t="shared" si="2"/>
        <v>-8.228527873055469E-2</v>
      </c>
      <c r="V20" s="78">
        <f t="shared" si="3"/>
        <v>2.1399247629591001</v>
      </c>
      <c r="Y20" s="2"/>
    </row>
    <row r="21" spans="1:25" ht="20.100000000000001" customHeight="1" thickBot="1" x14ac:dyDescent="0.3">
      <c r="A21" s="139"/>
      <c r="B21" t="s">
        <v>36</v>
      </c>
      <c r="C21" s="9">
        <v>12210</v>
      </c>
      <c r="D21" s="10">
        <v>14609</v>
      </c>
      <c r="E21" s="10">
        <v>13775</v>
      </c>
      <c r="F21" s="33">
        <v>9955</v>
      </c>
      <c r="G21" s="33">
        <v>9427</v>
      </c>
      <c r="H21" s="33">
        <v>11208</v>
      </c>
      <c r="I21" s="33">
        <v>9149</v>
      </c>
      <c r="J21" s="11">
        <v>7440</v>
      </c>
      <c r="L21" s="48">
        <f>C21/C19</f>
        <v>0.36049601417183347</v>
      </c>
      <c r="M21" s="17">
        <f>D21/D19</f>
        <v>0.53626752808163869</v>
      </c>
      <c r="N21" s="17">
        <f>E21/E19</f>
        <v>0.57829554995801846</v>
      </c>
      <c r="O21" s="17">
        <f>F21/F19</f>
        <v>0.33649945916711738</v>
      </c>
      <c r="P21" s="17">
        <f>G21/G19</f>
        <v>0.17323630483121083</v>
      </c>
      <c r="Q21" s="17">
        <f t="shared" ref="Q21:R21" si="14">H21/H19</f>
        <v>0.34303553392709579</v>
      </c>
      <c r="R21" s="17">
        <f t="shared" si="14"/>
        <v>0.24068715142586553</v>
      </c>
      <c r="S21" s="135">
        <f>J21/J19</f>
        <v>0.21928790379627447</v>
      </c>
      <c r="U21" s="73">
        <f t="shared" si="2"/>
        <v>-0.18679637118810799</v>
      </c>
      <c r="V21" s="76">
        <f t="shared" si="3"/>
        <v>-2.1399247629591054</v>
      </c>
      <c r="Y21" s="2"/>
    </row>
    <row r="22" spans="1:25" ht="20.100000000000001" customHeight="1" thickBot="1" x14ac:dyDescent="0.3">
      <c r="A22" s="5" t="s">
        <v>19</v>
      </c>
      <c r="B22" s="6"/>
      <c r="C22" s="12">
        <v>1062653</v>
      </c>
      <c r="D22" s="13">
        <v>762668</v>
      </c>
      <c r="E22" s="13">
        <v>1066136</v>
      </c>
      <c r="F22" s="34">
        <v>883932</v>
      </c>
      <c r="G22" s="34">
        <v>522330</v>
      </c>
      <c r="H22" s="34">
        <v>305596</v>
      </c>
      <c r="I22" s="34">
        <v>306306</v>
      </c>
      <c r="J22" s="14">
        <v>415307</v>
      </c>
      <c r="L22" s="103">
        <f>C22/C46</f>
        <v>9.6836179181117709E-3</v>
      </c>
      <c r="M22" s="20">
        <f>D22/D46</f>
        <v>6.7874926048202104E-3</v>
      </c>
      <c r="N22" s="20">
        <f>E22/E46</f>
        <v>9.2623813988679232E-3</v>
      </c>
      <c r="O22" s="20">
        <f>F22/F46</f>
        <v>7.0940989450126914E-3</v>
      </c>
      <c r="P22" s="20">
        <f>G22/G46</f>
        <v>4.662620242252548E-3</v>
      </c>
      <c r="Q22" s="20">
        <f t="shared" ref="Q22:R22" si="15">H22/H46</f>
        <v>2.6064694664182674E-3</v>
      </c>
      <c r="R22" s="20">
        <f t="shared" si="15"/>
        <v>2.4675956578191949E-3</v>
      </c>
      <c r="S22" s="134">
        <f>J22/J46</f>
        <v>3.3822676972606585E-3</v>
      </c>
      <c r="U22" s="72">
        <f t="shared" si="2"/>
        <v>0.35585656173891467</v>
      </c>
      <c r="V22" s="71">
        <f t="shared" si="3"/>
        <v>9.1467203944146355E-2</v>
      </c>
      <c r="Y22" s="25"/>
    </row>
    <row r="23" spans="1:25" ht="20.100000000000001" customHeight="1" x14ac:dyDescent="0.25">
      <c r="A23" s="23"/>
      <c r="B23" t="s">
        <v>37</v>
      </c>
      <c r="C23" s="9">
        <v>20984</v>
      </c>
      <c r="D23" s="10">
        <v>45120</v>
      </c>
      <c r="E23" s="10">
        <v>98963</v>
      </c>
      <c r="F23" s="33">
        <v>77778</v>
      </c>
      <c r="G23" s="33">
        <v>28035</v>
      </c>
      <c r="H23" s="33">
        <v>27309</v>
      </c>
      <c r="I23" s="33">
        <v>49886</v>
      </c>
      <c r="J23" s="11">
        <v>52792</v>
      </c>
      <c r="L23" s="48">
        <f>C23/C22</f>
        <v>1.9746803519116778E-2</v>
      </c>
      <c r="M23" s="17">
        <f>D23/D22</f>
        <v>5.9160735732979489E-2</v>
      </c>
      <c r="N23" s="17">
        <f>E23/E22</f>
        <v>9.2823992436237027E-2</v>
      </c>
      <c r="O23" s="17">
        <f>F23/F22</f>
        <v>8.7990931429114461E-2</v>
      </c>
      <c r="P23" s="17">
        <f>G23/G22</f>
        <v>5.367296536672219E-2</v>
      </c>
      <c r="Q23" s="17">
        <f t="shared" ref="Q23:R23" si="16">H23/H22</f>
        <v>8.9363080668595135E-2</v>
      </c>
      <c r="R23" s="17">
        <f t="shared" si="16"/>
        <v>0.16286328051033933</v>
      </c>
      <c r="S23" s="135">
        <f>J23/J22</f>
        <v>0.12711560363779084</v>
      </c>
      <c r="U23" s="73">
        <f t="shared" si="2"/>
        <v>5.8252816421440888E-2</v>
      </c>
      <c r="V23" s="78">
        <f t="shared" si="3"/>
        <v>-3.5747676872548482</v>
      </c>
      <c r="Y23" s="2"/>
    </row>
    <row r="24" spans="1:25" ht="20.100000000000001" customHeight="1" thickBot="1" x14ac:dyDescent="0.3">
      <c r="A24" s="139"/>
      <c r="B24" t="s">
        <v>36</v>
      </c>
      <c r="C24" s="9">
        <v>1041669</v>
      </c>
      <c r="D24" s="10">
        <v>717548</v>
      </c>
      <c r="E24" s="10">
        <v>967173</v>
      </c>
      <c r="F24" s="33">
        <v>806154</v>
      </c>
      <c r="G24" s="33">
        <v>494295</v>
      </c>
      <c r="H24" s="33">
        <v>278287</v>
      </c>
      <c r="I24" s="33">
        <v>256420</v>
      </c>
      <c r="J24" s="11">
        <v>362515</v>
      </c>
      <c r="L24" s="48">
        <f>C24/C22</f>
        <v>0.98025319648088327</v>
      </c>
      <c r="M24" s="17">
        <f>D24/D22</f>
        <v>0.94083926426702047</v>
      </c>
      <c r="N24" s="17">
        <f>E24/E22</f>
        <v>0.90717600756376293</v>
      </c>
      <c r="O24" s="17">
        <f>F24/F22</f>
        <v>0.91200906857088559</v>
      </c>
      <c r="P24" s="17">
        <f>G24/G22</f>
        <v>0.94632703463327783</v>
      </c>
      <c r="Q24" s="17">
        <f t="shared" ref="Q24:R24" si="17">H24/H22</f>
        <v>0.91063691933140489</v>
      </c>
      <c r="R24" s="17">
        <f t="shared" si="17"/>
        <v>0.83713671948966062</v>
      </c>
      <c r="S24" s="135">
        <f>J24/J22</f>
        <v>0.87288439636220916</v>
      </c>
      <c r="U24" s="73">
        <f t="shared" si="2"/>
        <v>0.41375477731846189</v>
      </c>
      <c r="V24" s="76">
        <f t="shared" si="3"/>
        <v>3.5747676872548539</v>
      </c>
    </row>
    <row r="25" spans="1:25" ht="20.100000000000001" customHeight="1" thickBot="1" x14ac:dyDescent="0.3">
      <c r="A25" s="5" t="s">
        <v>20</v>
      </c>
      <c r="B25" s="6"/>
      <c r="C25" s="12">
        <v>6243657</v>
      </c>
      <c r="D25" s="13">
        <v>5984241</v>
      </c>
      <c r="E25" s="13">
        <v>6482985</v>
      </c>
      <c r="F25" s="34">
        <v>6587282</v>
      </c>
      <c r="G25" s="34">
        <v>5490782</v>
      </c>
      <c r="H25" s="34">
        <v>5370918</v>
      </c>
      <c r="I25" s="34">
        <v>6100552</v>
      </c>
      <c r="J25" s="14">
        <v>5518511</v>
      </c>
      <c r="L25" s="103">
        <f>C25/C46</f>
        <v>5.6896455192564255E-2</v>
      </c>
      <c r="M25" s="20">
        <f>D25/D46</f>
        <v>5.3257762923004374E-2</v>
      </c>
      <c r="N25" s="20">
        <f>E25/E46</f>
        <v>5.6322907840219039E-2</v>
      </c>
      <c r="O25" s="20">
        <f>F25/F46</f>
        <v>5.2866996880643641E-2</v>
      </c>
      <c r="P25" s="20">
        <f>G25/G46</f>
        <v>4.9013901746014839E-2</v>
      </c>
      <c r="Q25" s="20">
        <f t="shared" ref="Q25:R25" si="18">H25/H46</f>
        <v>4.5809283412205228E-2</v>
      </c>
      <c r="R25" s="20">
        <f t="shared" si="18"/>
        <v>4.9145937805659068E-2</v>
      </c>
      <c r="S25" s="134">
        <f>J25/J46</f>
        <v>4.4942853099701217E-2</v>
      </c>
      <c r="U25" s="72">
        <f t="shared" si="2"/>
        <v>-9.5407923741982689E-2</v>
      </c>
      <c r="V25" s="71">
        <f t="shared" si="3"/>
        <v>-0.42030847059578502</v>
      </c>
      <c r="Y25" s="1"/>
    </row>
    <row r="26" spans="1:25" ht="20.100000000000001" customHeight="1" x14ac:dyDescent="0.25">
      <c r="A26" s="23"/>
      <c r="B26" t="s">
        <v>37</v>
      </c>
      <c r="C26" s="9">
        <v>2635220</v>
      </c>
      <c r="D26" s="10">
        <v>1598559</v>
      </c>
      <c r="E26" s="10">
        <v>1978945</v>
      </c>
      <c r="F26" s="33">
        <v>2189491</v>
      </c>
      <c r="G26" s="33">
        <v>1189901</v>
      </c>
      <c r="H26" s="33">
        <v>1053028</v>
      </c>
      <c r="I26" s="33">
        <v>1822037</v>
      </c>
      <c r="J26" s="11">
        <v>1746189</v>
      </c>
      <c r="L26" s="48">
        <f>C26/C25</f>
        <v>0.42206354384938188</v>
      </c>
      <c r="M26" s="17">
        <f>D26/D25</f>
        <v>0.26712811198613157</v>
      </c>
      <c r="N26" s="17">
        <f>E26/E25</f>
        <v>0.30525213308375693</v>
      </c>
      <c r="O26" s="17">
        <f>F26/F25</f>
        <v>0.33238154978031909</v>
      </c>
      <c r="P26" s="17">
        <f>G26/G25</f>
        <v>0.21670884038011343</v>
      </c>
      <c r="Q26" s="17">
        <f t="shared" ref="Q26:R26" si="19">H26/H25</f>
        <v>0.19606108304018047</v>
      </c>
      <c r="R26" s="17">
        <f t="shared" si="19"/>
        <v>0.29866756319755983</v>
      </c>
      <c r="S26" s="135">
        <f>J26/J25</f>
        <v>0.31642394116818828</v>
      </c>
      <c r="U26" s="73">
        <f t="shared" si="2"/>
        <v>-4.1628133786525738E-2</v>
      </c>
      <c r="V26" s="78">
        <f t="shared" si="3"/>
        <v>1.7756377970628456</v>
      </c>
    </row>
    <row r="27" spans="1:25" ht="20.100000000000001" customHeight="1" thickBot="1" x14ac:dyDescent="0.3">
      <c r="A27" s="139"/>
      <c r="B27" t="s">
        <v>36</v>
      </c>
      <c r="C27" s="9">
        <v>3608437</v>
      </c>
      <c r="D27" s="10">
        <v>4385682</v>
      </c>
      <c r="E27" s="10">
        <v>4504040</v>
      </c>
      <c r="F27" s="33">
        <v>4397791</v>
      </c>
      <c r="G27" s="33">
        <v>4300881</v>
      </c>
      <c r="H27" s="33">
        <v>4317890</v>
      </c>
      <c r="I27" s="33">
        <v>4278515</v>
      </c>
      <c r="J27" s="11">
        <v>3772322</v>
      </c>
      <c r="L27" s="48">
        <f>C27/C25</f>
        <v>0.57793645615061817</v>
      </c>
      <c r="M27" s="17">
        <f>D27/D25</f>
        <v>0.73287188801386838</v>
      </c>
      <c r="N27" s="17">
        <f>E27/E25</f>
        <v>0.69474786691624302</v>
      </c>
      <c r="O27" s="17">
        <f>F27/F25</f>
        <v>0.66761845021968091</v>
      </c>
      <c r="P27" s="17">
        <f>G27/G25</f>
        <v>0.7832911596198866</v>
      </c>
      <c r="Q27" s="17">
        <f t="shared" ref="Q27:R27" si="20">H27/H25</f>
        <v>0.80393891695981956</v>
      </c>
      <c r="R27" s="17">
        <f t="shared" si="20"/>
        <v>0.70133243680244017</v>
      </c>
      <c r="S27" s="135">
        <f>J27/J25</f>
        <v>0.68357605883181172</v>
      </c>
      <c r="U27" s="73">
        <f t="shared" si="2"/>
        <v>-0.11831044182385711</v>
      </c>
      <c r="V27" s="76">
        <f t="shared" si="3"/>
        <v>-1.7756377970628456</v>
      </c>
    </row>
    <row r="28" spans="1:25" ht="20.100000000000001" customHeight="1" thickBot="1" x14ac:dyDescent="0.3">
      <c r="A28" s="5" t="s">
        <v>86</v>
      </c>
      <c r="B28" s="6"/>
      <c r="C28" s="12">
        <v>372565</v>
      </c>
      <c r="D28" s="13">
        <v>415358</v>
      </c>
      <c r="E28" s="13">
        <v>770569</v>
      </c>
      <c r="F28" s="34">
        <v>903667</v>
      </c>
      <c r="G28" s="34">
        <v>848359</v>
      </c>
      <c r="H28" s="34">
        <v>1004265</v>
      </c>
      <c r="I28" s="34">
        <v>1261560</v>
      </c>
      <c r="J28" s="14">
        <v>1400829</v>
      </c>
      <c r="L28" s="103">
        <f>C28/C46</f>
        <v>3.3950660372306972E-3</v>
      </c>
      <c r="M28" s="20">
        <f>D28/D46</f>
        <v>3.6965486336819073E-3</v>
      </c>
      <c r="N28" s="20">
        <f>E28/E46</f>
        <v>6.6945530140097107E-3</v>
      </c>
      <c r="O28" s="20">
        <f>F28/F46</f>
        <v>7.2524844799631465E-3</v>
      </c>
      <c r="P28" s="20">
        <f>G28/G46</f>
        <v>7.5729440125919048E-3</v>
      </c>
      <c r="Q28" s="20">
        <f t="shared" ref="Q28:R28" si="21">H28/H46</f>
        <v>8.5655115207415727E-3</v>
      </c>
      <c r="R28" s="20">
        <f t="shared" si="21"/>
        <v>1.016310479741952E-2</v>
      </c>
      <c r="S28" s="134">
        <f>J28/J46</f>
        <v>1.1408376637248953E-2</v>
      </c>
      <c r="U28" s="72">
        <f t="shared" si="2"/>
        <v>0.11039427375630172</v>
      </c>
      <c r="V28" s="71">
        <f t="shared" si="3"/>
        <v>0.12452718398294327</v>
      </c>
      <c r="Y28" s="1"/>
    </row>
    <row r="29" spans="1:25" ht="20.100000000000001" customHeight="1" x14ac:dyDescent="0.25">
      <c r="A29" s="23"/>
      <c r="B29" t="s">
        <v>37</v>
      </c>
      <c r="C29" s="9">
        <v>116567</v>
      </c>
      <c r="D29" s="10">
        <v>165876</v>
      </c>
      <c r="E29" s="10">
        <v>524149</v>
      </c>
      <c r="F29" s="33">
        <v>593143</v>
      </c>
      <c r="G29" s="33">
        <v>450570</v>
      </c>
      <c r="H29" s="33">
        <v>395064</v>
      </c>
      <c r="I29" s="33">
        <v>569689</v>
      </c>
      <c r="J29" s="11">
        <v>612398</v>
      </c>
      <c r="L29" s="48">
        <f>C29/C28</f>
        <v>0.31287694764671936</v>
      </c>
      <c r="M29" s="17">
        <f>D29/D28</f>
        <v>0.39935669952185826</v>
      </c>
      <c r="N29" s="17">
        <f>E29/E28</f>
        <v>0.68021033807485121</v>
      </c>
      <c r="O29" s="17">
        <f>F29/F28</f>
        <v>0.65637342074016203</v>
      </c>
      <c r="P29" s="17">
        <f>G29/G28</f>
        <v>0.53110770322469614</v>
      </c>
      <c r="Q29" s="17">
        <f t="shared" ref="Q29:R29" si="22">H29/H28</f>
        <v>0.39338620782363221</v>
      </c>
      <c r="R29" s="17">
        <f t="shared" si="22"/>
        <v>0.45157503408478394</v>
      </c>
      <c r="S29" s="135">
        <f>J29/J28</f>
        <v>0.43716827678467535</v>
      </c>
      <c r="U29" s="73">
        <f t="shared" si="2"/>
        <v>7.4968974300012814E-2</v>
      </c>
      <c r="V29" s="78">
        <f t="shared" si="3"/>
        <v>-1.4406757300108597</v>
      </c>
    </row>
    <row r="30" spans="1:25" ht="20.100000000000001" customHeight="1" thickBot="1" x14ac:dyDescent="0.3">
      <c r="A30" s="139"/>
      <c r="B30" t="s">
        <v>36</v>
      </c>
      <c r="C30" s="9">
        <v>255998</v>
      </c>
      <c r="D30" s="10">
        <v>249482</v>
      </c>
      <c r="E30" s="10">
        <v>246420</v>
      </c>
      <c r="F30" s="33">
        <v>310524</v>
      </c>
      <c r="G30" s="33">
        <v>397789</v>
      </c>
      <c r="H30" s="33">
        <v>609201</v>
      </c>
      <c r="I30" s="33">
        <v>691871</v>
      </c>
      <c r="J30" s="11">
        <v>788431</v>
      </c>
      <c r="L30" s="48">
        <f>C30/C28</f>
        <v>0.68712305235328064</v>
      </c>
      <c r="M30" s="17">
        <f>D30/D28</f>
        <v>0.60064330047814174</v>
      </c>
      <c r="N30" s="17">
        <f>E30/E28</f>
        <v>0.31978966192514879</v>
      </c>
      <c r="O30" s="17">
        <f>F30/F28</f>
        <v>0.34362657925983797</v>
      </c>
      <c r="P30" s="17">
        <f>G30/G28</f>
        <v>0.46889229677530386</v>
      </c>
      <c r="Q30" s="17">
        <f t="shared" ref="Q30:R30" si="23">H30/H28</f>
        <v>0.60661379217636779</v>
      </c>
      <c r="R30" s="17">
        <f t="shared" si="23"/>
        <v>0.54842496591521606</v>
      </c>
      <c r="S30" s="135">
        <f>J30/J28</f>
        <v>0.5628317232153246</v>
      </c>
      <c r="U30" s="73">
        <f t="shared" si="2"/>
        <v>0.1395635891661885</v>
      </c>
      <c r="V30" s="76">
        <f t="shared" si="3"/>
        <v>1.4406757300108541</v>
      </c>
    </row>
    <row r="31" spans="1:25" ht="20.100000000000001" customHeight="1" thickBot="1" x14ac:dyDescent="0.3">
      <c r="A31" s="5" t="s">
        <v>9</v>
      </c>
      <c r="B31" s="6"/>
      <c r="C31" s="12">
        <v>3895621</v>
      </c>
      <c r="D31" s="13">
        <v>4806982</v>
      </c>
      <c r="E31" s="13">
        <v>5482162</v>
      </c>
      <c r="F31" s="34">
        <v>5290110</v>
      </c>
      <c r="G31" s="34">
        <v>4588314</v>
      </c>
      <c r="H31" s="34">
        <v>5165606</v>
      </c>
      <c r="I31" s="34">
        <v>5498164</v>
      </c>
      <c r="J31" s="14">
        <v>4898179</v>
      </c>
      <c r="L31" s="103">
        <f>C31/C46</f>
        <v>3.5499551893019163E-2</v>
      </c>
      <c r="M31" s="20">
        <f>D31/D46</f>
        <v>4.2780547730472317E-2</v>
      </c>
      <c r="N31" s="20">
        <f>E31/E46</f>
        <v>4.7627953032615515E-2</v>
      </c>
      <c r="O31" s="20">
        <f>F31/F46</f>
        <v>4.2456392312984585E-2</v>
      </c>
      <c r="P31" s="20">
        <f>G31/G46</f>
        <v>4.0957949446156182E-2</v>
      </c>
      <c r="Q31" s="20">
        <f t="shared" ref="Q31:R31" si="24">H31/H46</f>
        <v>4.4058149696157678E-2</v>
      </c>
      <c r="R31" s="20">
        <f t="shared" si="24"/>
        <v>4.4293110851167841E-2</v>
      </c>
      <c r="S31" s="134">
        <f>J31/J46</f>
        <v>3.9890858105210161E-2</v>
      </c>
      <c r="U31" s="72">
        <f t="shared" si="2"/>
        <v>-0.10912460959694908</v>
      </c>
      <c r="V31" s="71">
        <f t="shared" si="3"/>
        <v>-0.44022527459576799</v>
      </c>
      <c r="Y31" s="1"/>
    </row>
    <row r="32" spans="1:25" ht="20.100000000000001" customHeight="1" x14ac:dyDescent="0.25">
      <c r="A32" s="23"/>
      <c r="B32" t="s">
        <v>37</v>
      </c>
      <c r="C32" s="9">
        <v>911333</v>
      </c>
      <c r="D32" s="10">
        <v>970213</v>
      </c>
      <c r="E32" s="10">
        <v>1020274</v>
      </c>
      <c r="F32" s="33">
        <v>871643</v>
      </c>
      <c r="G32" s="33">
        <v>283746</v>
      </c>
      <c r="H32" s="33">
        <v>664508</v>
      </c>
      <c r="I32" s="33">
        <v>1324158</v>
      </c>
      <c r="J32" s="11">
        <v>1072349</v>
      </c>
      <c r="L32" s="48">
        <f>C32/C31</f>
        <v>0.2339377983638552</v>
      </c>
      <c r="M32" s="17">
        <f>D32/D31</f>
        <v>0.20183412378078386</v>
      </c>
      <c r="N32" s="17">
        <f>E32/E31</f>
        <v>0.1861079625155185</v>
      </c>
      <c r="O32" s="17">
        <f>F32/F31</f>
        <v>0.16476840746222668</v>
      </c>
      <c r="P32" s="17">
        <f>G32/G31</f>
        <v>6.1841016111800547E-2</v>
      </c>
      <c r="Q32" s="17">
        <f t="shared" ref="Q32:R32" si="25">H32/H31</f>
        <v>0.12864086033661878</v>
      </c>
      <c r="R32" s="17">
        <f t="shared" si="25"/>
        <v>0.24083639556768405</v>
      </c>
      <c r="S32" s="135">
        <f>J32/J31</f>
        <v>0.21892809552284634</v>
      </c>
      <c r="U32" s="73">
        <f t="shared" si="2"/>
        <v>-0.19016537301439859</v>
      </c>
      <c r="V32" s="78">
        <f t="shared" si="3"/>
        <v>-2.1908300044837707</v>
      </c>
    </row>
    <row r="33" spans="1:25" ht="20.100000000000001" customHeight="1" thickBot="1" x14ac:dyDescent="0.3">
      <c r="A33" s="139"/>
      <c r="B33" t="s">
        <v>36</v>
      </c>
      <c r="C33" s="9">
        <v>2984288</v>
      </c>
      <c r="D33" s="10">
        <v>3836769</v>
      </c>
      <c r="E33" s="10">
        <v>4461888</v>
      </c>
      <c r="F33" s="33">
        <v>4418467</v>
      </c>
      <c r="G33" s="33">
        <v>4304568</v>
      </c>
      <c r="H33" s="33">
        <v>4501098</v>
      </c>
      <c r="I33" s="33">
        <v>4174006</v>
      </c>
      <c r="J33" s="11">
        <v>3825830</v>
      </c>
      <c r="L33" s="48">
        <f>C33/C31</f>
        <v>0.7660622016361448</v>
      </c>
      <c r="M33" s="17">
        <f>D33/D31</f>
        <v>0.79816587621921609</v>
      </c>
      <c r="N33" s="17">
        <f>E33/E31</f>
        <v>0.81389203748448147</v>
      </c>
      <c r="O33" s="17">
        <f>F33/F31</f>
        <v>0.83523159253777335</v>
      </c>
      <c r="P33" s="17">
        <f>G33/G31</f>
        <v>0.9381589838881994</v>
      </c>
      <c r="Q33" s="17">
        <f t="shared" ref="Q33:R33" si="26">H33/H31</f>
        <v>0.87135913966338119</v>
      </c>
      <c r="R33" s="17">
        <f t="shared" si="26"/>
        <v>0.7591636044323159</v>
      </c>
      <c r="S33" s="135">
        <f>J33/J31</f>
        <v>0.78107190447715369</v>
      </c>
      <c r="U33" s="73">
        <f t="shared" si="2"/>
        <v>-8.3415308938223853E-2</v>
      </c>
      <c r="V33" s="76">
        <f t="shared" si="3"/>
        <v>2.1908300044837792</v>
      </c>
    </row>
    <row r="34" spans="1:25" ht="20.100000000000001" customHeight="1" thickBot="1" x14ac:dyDescent="0.3">
      <c r="A34" s="5" t="s">
        <v>12</v>
      </c>
      <c r="B34" s="6"/>
      <c r="C34" s="12">
        <v>4845416</v>
      </c>
      <c r="D34" s="13">
        <v>5201550</v>
      </c>
      <c r="E34" s="13">
        <v>5167240</v>
      </c>
      <c r="F34" s="34">
        <v>10234145</v>
      </c>
      <c r="G34" s="34">
        <v>8944119</v>
      </c>
      <c r="H34" s="34">
        <v>8873262</v>
      </c>
      <c r="I34" s="34">
        <v>9510073</v>
      </c>
      <c r="J34" s="14">
        <v>8263773</v>
      </c>
      <c r="L34" s="103">
        <f>C34/C46</f>
        <v>4.4154730846575001E-2</v>
      </c>
      <c r="M34" s="20">
        <f>D34/D46</f>
        <v>4.6292072249789637E-2</v>
      </c>
      <c r="N34" s="20">
        <f>E34/E46</f>
        <v>4.4891972186931396E-2</v>
      </c>
      <c r="O34" s="20">
        <f>F34/F46</f>
        <v>8.213531951282102E-2</v>
      </c>
      <c r="P34" s="20">
        <f>G34/G46</f>
        <v>7.9840388831802916E-2</v>
      </c>
      <c r="Q34" s="20">
        <f t="shared" ref="Q34:R34" si="27">H34/H46</f>
        <v>7.568124736753587E-2</v>
      </c>
      <c r="R34" s="20">
        <f t="shared" si="27"/>
        <v>7.6612978003511412E-2</v>
      </c>
      <c r="S34" s="134">
        <f>J34/J46</f>
        <v>6.7300316333206045E-2</v>
      </c>
      <c r="U34" s="72">
        <f t="shared" si="2"/>
        <v>-0.13105051874996124</v>
      </c>
      <c r="V34" s="71">
        <f t="shared" si="3"/>
        <v>-0.93126616703053666</v>
      </c>
      <c r="Y34" s="1"/>
    </row>
    <row r="35" spans="1:25" ht="20.100000000000001" customHeight="1" x14ac:dyDescent="0.25">
      <c r="A35" s="23"/>
      <c r="B35" t="s">
        <v>37</v>
      </c>
      <c r="C35" s="9">
        <v>1445066</v>
      </c>
      <c r="D35" s="10">
        <v>1634472</v>
      </c>
      <c r="E35" s="10">
        <v>1559489</v>
      </c>
      <c r="F35" s="33">
        <v>3756785</v>
      </c>
      <c r="G35" s="33">
        <v>2133360</v>
      </c>
      <c r="H35" s="33">
        <v>1951781</v>
      </c>
      <c r="I35" s="33">
        <v>3328419</v>
      </c>
      <c r="J35" s="11">
        <v>3097166</v>
      </c>
      <c r="L35" s="48">
        <f>C35/C34</f>
        <v>0.2982336294757767</v>
      </c>
      <c r="M35" s="17">
        <f>D35/D34</f>
        <v>0.31422787438359717</v>
      </c>
      <c r="N35" s="17">
        <f>E35/E34</f>
        <v>0.30180309023772844</v>
      </c>
      <c r="O35" s="17">
        <f>F35/F34</f>
        <v>0.36708342514201237</v>
      </c>
      <c r="P35" s="17">
        <f>G35/G34</f>
        <v>0.23852097674460726</v>
      </c>
      <c r="Q35" s="17">
        <f t="shared" ref="Q35:R35" si="28">H35/H34</f>
        <v>0.21996206130282189</v>
      </c>
      <c r="R35" s="17">
        <f t="shared" si="28"/>
        <v>0.34998879609020878</v>
      </c>
      <c r="S35" s="135">
        <f>J35/J34</f>
        <v>0.37478836846075031</v>
      </c>
      <c r="U35" s="73">
        <f t="shared" si="2"/>
        <v>-6.9478331904727145E-2</v>
      </c>
      <c r="V35" s="78">
        <f t="shared" si="3"/>
        <v>2.4799572370541534</v>
      </c>
    </row>
    <row r="36" spans="1:25" ht="20.100000000000001" customHeight="1" thickBot="1" x14ac:dyDescent="0.3">
      <c r="A36" s="139"/>
      <c r="B36" t="s">
        <v>36</v>
      </c>
      <c r="C36" s="9">
        <v>3400350</v>
      </c>
      <c r="D36" s="10">
        <v>3567078</v>
      </c>
      <c r="E36" s="10">
        <v>3607751</v>
      </c>
      <c r="F36" s="33">
        <v>6477360</v>
      </c>
      <c r="G36" s="33">
        <v>6810759</v>
      </c>
      <c r="H36" s="33">
        <v>6921481</v>
      </c>
      <c r="I36" s="33">
        <v>6181654</v>
      </c>
      <c r="J36" s="11">
        <v>5166607</v>
      </c>
      <c r="L36" s="48">
        <f>C36/C34</f>
        <v>0.7017663705242233</v>
      </c>
      <c r="M36" s="17">
        <f>D36/D34</f>
        <v>0.68577212561640277</v>
      </c>
      <c r="N36" s="17">
        <f>E36/E34</f>
        <v>0.69819690976227156</v>
      </c>
      <c r="O36" s="17">
        <f>F36/F34</f>
        <v>0.63291657485798769</v>
      </c>
      <c r="P36" s="17">
        <f>G36/G34</f>
        <v>0.76147902325539274</v>
      </c>
      <c r="Q36" s="17">
        <f t="shared" ref="Q36:R36" si="29">H36/H34</f>
        <v>0.78003793869717808</v>
      </c>
      <c r="R36" s="17">
        <f t="shared" si="29"/>
        <v>0.65001120390979128</v>
      </c>
      <c r="S36" s="135">
        <f>J36/J34</f>
        <v>0.62521163153924963</v>
      </c>
      <c r="U36" s="73">
        <f t="shared" si="2"/>
        <v>-0.16420314045399501</v>
      </c>
      <c r="V36" s="76">
        <f t="shared" si="3"/>
        <v>-2.4799572370541645</v>
      </c>
    </row>
    <row r="37" spans="1:25" ht="20.100000000000001" customHeight="1" thickBot="1" x14ac:dyDescent="0.3">
      <c r="A37" s="5" t="s">
        <v>11</v>
      </c>
      <c r="B37" s="6"/>
      <c r="C37" s="12">
        <v>14042265</v>
      </c>
      <c r="D37" s="13">
        <v>14810295</v>
      </c>
      <c r="E37" s="13">
        <v>17624800</v>
      </c>
      <c r="F37" s="34">
        <v>20081558</v>
      </c>
      <c r="G37" s="34">
        <v>20610207</v>
      </c>
      <c r="H37" s="34">
        <v>21788993</v>
      </c>
      <c r="I37" s="34">
        <v>21260345</v>
      </c>
      <c r="J37" s="14">
        <v>21336369</v>
      </c>
      <c r="L37" s="103">
        <f>C37/C46</f>
        <v>0.12796268298764862</v>
      </c>
      <c r="M37" s="20">
        <f>D37/D46</f>
        <v>0.13180672033926391</v>
      </c>
      <c r="N37" s="20">
        <f>E37/E46</f>
        <v>0.15312082105732044</v>
      </c>
      <c r="O37" s="20">
        <f>F37/F46</f>
        <v>0.16116687643620908</v>
      </c>
      <c r="P37" s="20">
        <f>G37/G46</f>
        <v>0.18397865019281903</v>
      </c>
      <c r="Q37" s="20">
        <f t="shared" ref="Q37:R37" si="30">H37/H46</f>
        <v>0.1858412576031799</v>
      </c>
      <c r="R37" s="20">
        <f t="shared" si="30"/>
        <v>0.17127295908580972</v>
      </c>
      <c r="S37" s="134">
        <f>J37/J46</f>
        <v>0.17376377389625916</v>
      </c>
      <c r="U37" s="72">
        <f t="shared" si="2"/>
        <v>3.5758591876096082E-3</v>
      </c>
      <c r="V37" s="71">
        <f t="shared" si="3"/>
        <v>0.24908148104494376</v>
      </c>
      <c r="Y37" s="1"/>
    </row>
    <row r="38" spans="1:25" ht="20.100000000000001" customHeight="1" x14ac:dyDescent="0.25">
      <c r="A38" s="23"/>
      <c r="B38" t="s">
        <v>37</v>
      </c>
      <c r="C38" s="9">
        <v>1651293</v>
      </c>
      <c r="D38" s="10">
        <v>1613259</v>
      </c>
      <c r="E38" s="10">
        <v>1717556</v>
      </c>
      <c r="F38" s="33">
        <v>2470653</v>
      </c>
      <c r="G38" s="33">
        <v>1398091</v>
      </c>
      <c r="H38" s="33">
        <v>1289594</v>
      </c>
      <c r="I38" s="33">
        <v>2287509</v>
      </c>
      <c r="J38" s="11">
        <v>2546013</v>
      </c>
      <c r="L38" s="48">
        <f>C38/C37</f>
        <v>0.11759449063238729</v>
      </c>
      <c r="M38" s="17">
        <f>D38/D37</f>
        <v>0.10892821513683557</v>
      </c>
      <c r="N38" s="17">
        <f>E38/E37</f>
        <v>9.7451091643593113E-2</v>
      </c>
      <c r="O38" s="17">
        <f>F38/F37</f>
        <v>0.12303094212112427</v>
      </c>
      <c r="P38" s="17">
        <f>G38/G37</f>
        <v>6.7834883948521232E-2</v>
      </c>
      <c r="Q38" s="17">
        <f t="shared" ref="Q38:R38" si="31">H38/H37</f>
        <v>5.918557135706088E-2</v>
      </c>
      <c r="R38" s="17">
        <f t="shared" si="31"/>
        <v>0.10759510252538235</v>
      </c>
      <c r="S38" s="135">
        <f>J38/J37</f>
        <v>0.11932737946180065</v>
      </c>
      <c r="U38" s="73">
        <f t="shared" si="2"/>
        <v>0.11300676849796001</v>
      </c>
      <c r="V38" s="78">
        <f t="shared" si="3"/>
        <v>1.1732276936418304</v>
      </c>
    </row>
    <row r="39" spans="1:25" ht="20.100000000000001" customHeight="1" thickBot="1" x14ac:dyDescent="0.3">
      <c r="A39" s="139"/>
      <c r="B39" t="s">
        <v>36</v>
      </c>
      <c r="C39" s="9">
        <v>12390972</v>
      </c>
      <c r="D39" s="10">
        <v>13197036</v>
      </c>
      <c r="E39" s="10">
        <v>15907244</v>
      </c>
      <c r="F39" s="33">
        <v>17610905</v>
      </c>
      <c r="G39" s="33">
        <v>19212116</v>
      </c>
      <c r="H39" s="33">
        <v>20499399</v>
      </c>
      <c r="I39" s="33">
        <v>18972836</v>
      </c>
      <c r="J39" s="11">
        <v>18790356</v>
      </c>
      <c r="L39" s="48">
        <f>C39/C37</f>
        <v>0.88240550936761275</v>
      </c>
      <c r="M39" s="17">
        <f>D39/D37</f>
        <v>0.89107178486316441</v>
      </c>
      <c r="N39" s="17">
        <f>E39/E37</f>
        <v>0.90254890835640689</v>
      </c>
      <c r="O39" s="17">
        <f>F39/F37</f>
        <v>0.87696905787887569</v>
      </c>
      <c r="P39" s="17">
        <f>G39/G37</f>
        <v>0.93216511605147878</v>
      </c>
      <c r="Q39" s="17">
        <f t="shared" ref="Q39:R39" si="32">H39/H37</f>
        <v>0.94081442864293907</v>
      </c>
      <c r="R39" s="17">
        <f t="shared" si="32"/>
        <v>0.8924048974746176</v>
      </c>
      <c r="S39" s="135">
        <f>J39/J37</f>
        <v>0.88067262053819939</v>
      </c>
      <c r="U39" s="73">
        <f t="shared" si="2"/>
        <v>-9.6179611735430597E-3</v>
      </c>
      <c r="V39" s="76">
        <f t="shared" si="3"/>
        <v>-1.1732276936418207</v>
      </c>
    </row>
    <row r="40" spans="1:25" ht="20.100000000000001" customHeight="1" thickBot="1" x14ac:dyDescent="0.3">
      <c r="A40" s="5" t="s">
        <v>6</v>
      </c>
      <c r="B40" s="6"/>
      <c r="C40" s="12">
        <v>47928070</v>
      </c>
      <c r="D40" s="13">
        <v>45576684</v>
      </c>
      <c r="E40" s="13">
        <v>43835850</v>
      </c>
      <c r="F40" s="34">
        <v>45113271</v>
      </c>
      <c r="G40" s="34">
        <v>38329379</v>
      </c>
      <c r="H40" s="34">
        <v>40085484</v>
      </c>
      <c r="I40" s="34">
        <v>42065577</v>
      </c>
      <c r="J40" s="14">
        <v>42800795</v>
      </c>
      <c r="L40" s="103">
        <f>C40/C46</f>
        <v>0.43675321806131939</v>
      </c>
      <c r="M40" s="20">
        <f>D40/D46</f>
        <v>0.40561739262985674</v>
      </c>
      <c r="N40" s="20">
        <f>E40/E46</f>
        <v>0.38083730560037787</v>
      </c>
      <c r="O40" s="20">
        <f>F40/F46</f>
        <v>0.36206179684316403</v>
      </c>
      <c r="P40" s="20">
        <f>G40/G46</f>
        <v>0.34215024677573513</v>
      </c>
      <c r="Q40" s="20">
        <f t="shared" ref="Q40:R40" si="33">H40/H46</f>
        <v>0.3418944949953468</v>
      </c>
      <c r="R40" s="20">
        <f t="shared" si="33"/>
        <v>0.33887953598316389</v>
      </c>
      <c r="S40" s="134">
        <f>J40/J46</f>
        <v>0.34857044630977929</v>
      </c>
      <c r="U40" s="72">
        <f t="shared" si="2"/>
        <v>1.7477901230262455E-2</v>
      </c>
      <c r="V40" s="71">
        <f t="shared" si="3"/>
        <v>0.96909103266153984</v>
      </c>
      <c r="Y40" s="1"/>
    </row>
    <row r="41" spans="1:25" ht="20.100000000000001" customHeight="1" x14ac:dyDescent="0.25">
      <c r="A41" s="23"/>
      <c r="B41" t="s">
        <v>37</v>
      </c>
      <c r="C41" s="9">
        <v>9967668</v>
      </c>
      <c r="D41" s="10">
        <v>10737419</v>
      </c>
      <c r="E41" s="10">
        <v>11617205</v>
      </c>
      <c r="F41" s="33">
        <v>12516191</v>
      </c>
      <c r="G41" s="33">
        <v>6007548</v>
      </c>
      <c r="H41" s="33">
        <v>5589725</v>
      </c>
      <c r="I41" s="33">
        <v>9392380</v>
      </c>
      <c r="J41" s="11">
        <v>10080067</v>
      </c>
      <c r="L41" s="48">
        <f>C41/C40</f>
        <v>0.20797140381409057</v>
      </c>
      <c r="M41" s="17">
        <f>D41/D40</f>
        <v>0.23559017588905765</v>
      </c>
      <c r="N41" s="17">
        <f>E41/E40</f>
        <v>0.2650160770237146</v>
      </c>
      <c r="O41" s="17">
        <f>F41/F40</f>
        <v>0.27743922625340112</v>
      </c>
      <c r="P41" s="17">
        <f>G41/G40</f>
        <v>0.1567348116962709</v>
      </c>
      <c r="Q41" s="17">
        <f t="shared" ref="Q41:R41" si="34">H41/H40</f>
        <v>0.13944511684079952</v>
      </c>
      <c r="R41" s="17">
        <f t="shared" si="34"/>
        <v>0.22327947623302541</v>
      </c>
      <c r="S41" s="135">
        <f>J41/J40</f>
        <v>0.23551120954645818</v>
      </c>
      <c r="U41" s="73">
        <f t="shared" si="2"/>
        <v>7.3217544434956844E-2</v>
      </c>
      <c r="V41" s="78">
        <f t="shared" si="3"/>
        <v>1.2231733313432773</v>
      </c>
    </row>
    <row r="42" spans="1:25" ht="20.100000000000001" customHeight="1" thickBot="1" x14ac:dyDescent="0.3">
      <c r="A42" s="139"/>
      <c r="B42" t="s">
        <v>36</v>
      </c>
      <c r="C42" s="9">
        <v>37960402</v>
      </c>
      <c r="D42" s="10">
        <v>34839265</v>
      </c>
      <c r="E42" s="10">
        <v>32218645</v>
      </c>
      <c r="F42" s="33">
        <v>32597080</v>
      </c>
      <c r="G42" s="33">
        <v>32321831</v>
      </c>
      <c r="H42" s="33">
        <v>34495759</v>
      </c>
      <c r="I42" s="33">
        <v>32673197</v>
      </c>
      <c r="J42" s="11">
        <v>32720728</v>
      </c>
      <c r="L42" s="48">
        <f>C42/C40</f>
        <v>0.79202859618590937</v>
      </c>
      <c r="M42" s="17">
        <f>D42/D40</f>
        <v>0.76440982411094238</v>
      </c>
      <c r="N42" s="17">
        <f>E42/E40</f>
        <v>0.73498392297628534</v>
      </c>
      <c r="O42" s="17">
        <f>F42/F40</f>
        <v>0.72256077374659888</v>
      </c>
      <c r="P42" s="17">
        <f>G42/G40</f>
        <v>0.8432651883037291</v>
      </c>
      <c r="Q42" s="17">
        <f t="shared" ref="Q42:R42" si="35">H42/H40</f>
        <v>0.86055488315920048</v>
      </c>
      <c r="R42" s="17">
        <f t="shared" si="35"/>
        <v>0.77672052376697465</v>
      </c>
      <c r="S42" s="135">
        <f>J42/J40</f>
        <v>0.76448879045354179</v>
      </c>
      <c r="U42" s="73">
        <f t="shared" si="2"/>
        <v>1.454739797883874E-3</v>
      </c>
      <c r="V42" s="76">
        <f t="shared" si="3"/>
        <v>-1.2231733313432858</v>
      </c>
    </row>
    <row r="43" spans="1:25" ht="20.100000000000001" customHeight="1" thickBot="1" x14ac:dyDescent="0.3">
      <c r="A43" s="5" t="s">
        <v>7</v>
      </c>
      <c r="B43" s="6"/>
      <c r="C43" s="12">
        <v>286172</v>
      </c>
      <c r="D43" s="13">
        <v>394480</v>
      </c>
      <c r="E43" s="13">
        <v>483510</v>
      </c>
      <c r="F43" s="34">
        <v>414991</v>
      </c>
      <c r="G43" s="34">
        <v>225289</v>
      </c>
      <c r="H43" s="34">
        <v>221774</v>
      </c>
      <c r="I43" s="34">
        <v>318976</v>
      </c>
      <c r="J43" s="14">
        <v>345481</v>
      </c>
      <c r="L43" s="103">
        <f>C43/C46</f>
        <v>2.6077941782142256E-3</v>
      </c>
      <c r="M43" s="20">
        <f>D43/D46</f>
        <v>3.5107413484628653E-3</v>
      </c>
      <c r="N43" s="20">
        <f>E43/E46</f>
        <v>4.2006404719159935E-3</v>
      </c>
      <c r="O43" s="20">
        <f>F43/F46</f>
        <v>3.3305584765454376E-3</v>
      </c>
      <c r="P43" s="20">
        <f>G43/G46</f>
        <v>2.0110601569062361E-3</v>
      </c>
      <c r="Q43" s="20">
        <f t="shared" ref="Q43:R43" si="36">H43/H46</f>
        <v>1.8915403324829018E-3</v>
      </c>
      <c r="R43" s="20">
        <f t="shared" si="36"/>
        <v>2.5696649512204645E-3</v>
      </c>
      <c r="S43" s="134">
        <f>J43/J46</f>
        <v>2.8136034940834361E-3</v>
      </c>
      <c r="U43" s="72">
        <f t="shared" si="2"/>
        <v>8.3094025882825037E-2</v>
      </c>
      <c r="V43" s="71">
        <f t="shared" si="3"/>
        <v>2.4393854286297156E-2</v>
      </c>
      <c r="Y43" s="1"/>
    </row>
    <row r="44" spans="1:25" ht="20.100000000000001" customHeight="1" x14ac:dyDescent="0.25">
      <c r="A44" s="23"/>
      <c r="B44" t="s">
        <v>37</v>
      </c>
      <c r="C44" s="9">
        <v>193958</v>
      </c>
      <c r="D44" s="10">
        <v>292407</v>
      </c>
      <c r="E44" s="10">
        <v>385323</v>
      </c>
      <c r="F44" s="33">
        <v>311761</v>
      </c>
      <c r="G44" s="33">
        <v>127623</v>
      </c>
      <c r="H44" s="33">
        <v>107274</v>
      </c>
      <c r="I44" s="33">
        <v>182756</v>
      </c>
      <c r="J44" s="11">
        <v>195266</v>
      </c>
      <c r="L44" s="48">
        <f>C44/C43</f>
        <v>0.67776721691849662</v>
      </c>
      <c r="M44" s="17">
        <f>D44/D43</f>
        <v>0.74124670452240926</v>
      </c>
      <c r="N44" s="17">
        <f>E44/E43</f>
        <v>0.79692870881677735</v>
      </c>
      <c r="O44" s="17">
        <f>F44/F43</f>
        <v>0.75124761741820911</v>
      </c>
      <c r="P44" s="17">
        <f>G44/G43</f>
        <v>0.5664857139052506</v>
      </c>
      <c r="Q44" s="17">
        <f t="shared" ref="Q44:R44" si="37">H44/H43</f>
        <v>0.48370864032754063</v>
      </c>
      <c r="R44" s="17">
        <f t="shared" si="37"/>
        <v>0.5729459269662921</v>
      </c>
      <c r="S44" s="135">
        <f>J44/J43</f>
        <v>0.56520040175870745</v>
      </c>
      <c r="U44" s="73">
        <f t="shared" si="2"/>
        <v>6.8451924970999584E-2</v>
      </c>
      <c r="V44" s="78">
        <f t="shared" si="3"/>
        <v>-0.7745525207584647</v>
      </c>
    </row>
    <row r="45" spans="1:25" ht="20.100000000000001" customHeight="1" thickBot="1" x14ac:dyDescent="0.3">
      <c r="A45" s="139"/>
      <c r="B45" t="s">
        <v>36</v>
      </c>
      <c r="C45" s="9">
        <v>92214</v>
      </c>
      <c r="D45" s="10">
        <v>102073</v>
      </c>
      <c r="E45" s="10">
        <v>98187</v>
      </c>
      <c r="F45" s="33">
        <v>103230</v>
      </c>
      <c r="G45" s="33">
        <v>97666</v>
      </c>
      <c r="H45" s="33">
        <v>114500</v>
      </c>
      <c r="I45" s="33">
        <v>136220</v>
      </c>
      <c r="J45" s="11">
        <v>150215</v>
      </c>
      <c r="L45" s="48">
        <f>C45/C43</f>
        <v>0.32223278308150344</v>
      </c>
      <c r="M45" s="17">
        <f>D45/D43</f>
        <v>0.25875329547759074</v>
      </c>
      <c r="N45" s="17">
        <f>E45/E43</f>
        <v>0.20307129118322267</v>
      </c>
      <c r="O45" s="17">
        <f>F45/F43</f>
        <v>0.24875238258179094</v>
      </c>
      <c r="P45" s="17">
        <f>G45/G43</f>
        <v>0.4335142860947494</v>
      </c>
      <c r="Q45" s="17">
        <f t="shared" ref="Q45:R45" si="38">H45/H43</f>
        <v>0.51629135967245932</v>
      </c>
      <c r="R45" s="17">
        <f t="shared" si="38"/>
        <v>0.42705407303370785</v>
      </c>
      <c r="S45" s="135">
        <f>J45/J43</f>
        <v>0.43479959824129255</v>
      </c>
      <c r="U45" s="73">
        <f t="shared" si="2"/>
        <v>0.10273821758919395</v>
      </c>
      <c r="V45" s="76">
        <f t="shared" si="3"/>
        <v>0.77455252075847025</v>
      </c>
    </row>
    <row r="46" spans="1:25" ht="20.100000000000001" customHeight="1" thickBot="1" x14ac:dyDescent="0.3">
      <c r="A46" s="355" t="s">
        <v>21</v>
      </c>
      <c r="B46" s="366"/>
      <c r="C46" s="146">
        <f>C7+C10+C13+C16+C19+C22+C25+C28+C31+C34+C37+C40+C43</f>
        <v>109737188</v>
      </c>
      <c r="D46" s="147">
        <f t="shared" ref="D46:J46" si="39">D7+D10+D13+D16+D19+D22+D25+D28+D31+D34+D37+D40+D43</f>
        <v>112363732</v>
      </c>
      <c r="E46" s="147">
        <f t="shared" si="39"/>
        <v>115103876</v>
      </c>
      <c r="F46" s="147">
        <f t="shared" si="39"/>
        <v>124601025</v>
      </c>
      <c r="G46" s="147">
        <f t="shared" ref="G46:H46" si="40">G7+G10+G13+G16+G19+G22+G25+G28+G31+G34+G37+G40+G43</f>
        <v>112024993</v>
      </c>
      <c r="H46" s="147">
        <f t="shared" si="40"/>
        <v>117245187</v>
      </c>
      <c r="I46" s="147">
        <f t="shared" si="39"/>
        <v>124131358</v>
      </c>
      <c r="J46" s="246">
        <f t="shared" si="39"/>
        <v>122789512</v>
      </c>
      <c r="L46" s="142">
        <f>L7+L10+L13+L16+L19+L22+L25+L28+L31+L34+L37+L40+L43</f>
        <v>1.0000000000000002</v>
      </c>
      <c r="M46" s="143">
        <f>M7+M10+M13+M16+M19+M22+M25+M28+M31+M34+M37+M40+M43</f>
        <v>1</v>
      </c>
      <c r="N46" s="143">
        <f>N7+N10+N13+N16+N19+N22+N25+N28+N31+N34+N37+N40+N43</f>
        <v>1</v>
      </c>
      <c r="O46" s="143">
        <f t="shared" ref="O46" si="41">O7+O10+O13+O16+O19+O22+O25+O28+O31+O34+O37+O40+O43</f>
        <v>0.99999999999999989</v>
      </c>
      <c r="P46" s="143">
        <f t="shared" ref="P46" si="42">P7+P10+P13+P16+P19+P22+P25+P28+P31+P34+P37+P40+P43</f>
        <v>1</v>
      </c>
      <c r="Q46" s="143">
        <f t="shared" ref="Q46:R46" si="43">Q7+Q10+Q13+Q16+Q19+Q22+Q25+Q28+Q31+Q34+Q37+Q40+Q43</f>
        <v>1</v>
      </c>
      <c r="R46" s="143">
        <f t="shared" si="43"/>
        <v>1</v>
      </c>
      <c r="S46" s="247">
        <f>S7+S10+S13+S16+S19+S22+S25+S28+S31+S34+S37+S40+S43</f>
        <v>0.99999999999999989</v>
      </c>
      <c r="U46" s="119">
        <f t="shared" si="2"/>
        <v>-1.0809887377531148E-2</v>
      </c>
      <c r="V46" s="122">
        <f t="shared" si="3"/>
        <v>-1.1102230246251565E-14</v>
      </c>
      <c r="Y46" s="1"/>
    </row>
    <row r="47" spans="1:25" ht="20.100000000000001" customHeight="1" x14ac:dyDescent="0.25">
      <c r="A47" s="23"/>
      <c r="B47" t="s">
        <v>37</v>
      </c>
      <c r="C47" s="47">
        <f>C8+C11+C14+C17+C20+C23+C26+C29+C32+C35+C38+C41+C44</f>
        <v>25537692</v>
      </c>
      <c r="D47" s="10">
        <f t="shared" ref="D47:E47" si="44">D8+D11+D14+D17+D20+D23+D26+D29+D32+D35+D38+D41+D44</f>
        <v>27705328</v>
      </c>
      <c r="E47" s="10">
        <f t="shared" si="44"/>
        <v>29031670</v>
      </c>
      <c r="F47" s="10">
        <f t="shared" ref="F47:G47" si="45">F8+F11+F14+F17+F20+F23+F26+F29+F32+F35+F38+F41+F44</f>
        <v>33762788</v>
      </c>
      <c r="G47" s="10">
        <f t="shared" si="45"/>
        <v>17865065</v>
      </c>
      <c r="H47" s="10">
        <f t="shared" ref="H47" si="46">H8+H11+H14+H17+H20+H23+H26+H29+H32+H35+H38+H41+H44</f>
        <v>17612451</v>
      </c>
      <c r="I47" s="10">
        <f t="shared" ref="I47:J47" si="47">I8+I11+I14+I17+I20+I23+I26+I29+I32+I35+I38+I41+I44</f>
        <v>29816255</v>
      </c>
      <c r="J47" s="11">
        <f t="shared" si="47"/>
        <v>30761338</v>
      </c>
      <c r="L47" s="148">
        <f>C47/C46</f>
        <v>0.23271684344599755</v>
      </c>
      <c r="M47" s="136">
        <f>D47/D46</f>
        <v>0.24656824321214252</v>
      </c>
      <c r="N47" s="136">
        <f>E47/E46</f>
        <v>0.25222148036092201</v>
      </c>
      <c r="O47" s="136">
        <f>F47/F46</f>
        <v>0.27096717703566242</v>
      </c>
      <c r="P47" s="136">
        <f>G47/G46</f>
        <v>0.15947392203809377</v>
      </c>
      <c r="Q47" s="136">
        <f t="shared" ref="Q47:R47" si="48">H47/H46</f>
        <v>0.15021896805026205</v>
      </c>
      <c r="R47" s="136">
        <f t="shared" si="48"/>
        <v>0.24019921702620864</v>
      </c>
      <c r="S47" s="137">
        <f>J47/J46</f>
        <v>0.25052089139339523</v>
      </c>
      <c r="U47" s="73">
        <f t="shared" si="2"/>
        <v>3.169690492652414E-2</v>
      </c>
      <c r="V47" s="78">
        <f t="shared" si="3"/>
        <v>1.0321674367186588</v>
      </c>
      <c r="Y47" s="1"/>
    </row>
    <row r="48" spans="1:25" ht="20.100000000000001" customHeight="1" thickBot="1" x14ac:dyDescent="0.3">
      <c r="A48" s="29"/>
      <c r="B48" s="24" t="s">
        <v>36</v>
      </c>
      <c r="C48" s="145">
        <f>C9+C12+C15+C18+C21+C24+C27+C30+C33+C36+C39+C42+C45</f>
        <v>84199496</v>
      </c>
      <c r="D48" s="31">
        <f t="shared" ref="D48:E48" si="49">D9+D12+D15+D18+D21+D24+D27+D30+D33+D36+D39+D42+D45</f>
        <v>84658404</v>
      </c>
      <c r="E48" s="31">
        <f t="shared" si="49"/>
        <v>86072206</v>
      </c>
      <c r="F48" s="31">
        <f t="shared" ref="F48:G48" si="50">F9+F12+F15+F18+F21+F24+F27+F30+F33+F36+F39+F42+F45</f>
        <v>90838237</v>
      </c>
      <c r="G48" s="31">
        <f t="shared" si="50"/>
        <v>94159928</v>
      </c>
      <c r="H48" s="31">
        <f t="shared" ref="H48" si="51">H9+H12+H15+H18+H21+H24+H27+H30+H33+H36+H39+H42+H45</f>
        <v>99632736</v>
      </c>
      <c r="I48" s="31">
        <f t="shared" ref="I48:J48" si="52">I9+I12+I15+I18+I21+I24+I27+I30+I33+I36+I39+I42+I45</f>
        <v>94315103</v>
      </c>
      <c r="J48" s="40">
        <f t="shared" si="52"/>
        <v>92028174</v>
      </c>
      <c r="K48" s="149"/>
      <c r="L48" s="140">
        <f>C48/C46</f>
        <v>0.76728315655400248</v>
      </c>
      <c r="M48" s="141">
        <f>D48/D46</f>
        <v>0.75343175678785745</v>
      </c>
      <c r="N48" s="141">
        <f>E48/E46</f>
        <v>0.74777851963907804</v>
      </c>
      <c r="O48" s="141">
        <f>F48/F46</f>
        <v>0.72903282296433758</v>
      </c>
      <c r="P48" s="141">
        <f>G48/G46</f>
        <v>0.84052607796190626</v>
      </c>
      <c r="Q48" s="141">
        <f t="shared" ref="Q48:R48" si="53">H48/H46</f>
        <v>0.84978103194973797</v>
      </c>
      <c r="R48" s="141">
        <f t="shared" si="53"/>
        <v>0.75980078297379139</v>
      </c>
      <c r="S48" s="138">
        <f>J48/J46</f>
        <v>0.74947910860660483</v>
      </c>
      <c r="T48" s="149"/>
      <c r="U48" s="75">
        <f t="shared" si="2"/>
        <v>-2.4247749588949714E-2</v>
      </c>
      <c r="V48" s="76">
        <f t="shared" si="3"/>
        <v>-1.0321674367186562</v>
      </c>
    </row>
    <row r="51" spans="1:22" x14ac:dyDescent="0.25">
      <c r="A51" s="1" t="s">
        <v>23</v>
      </c>
      <c r="L51" s="1" t="s">
        <v>25</v>
      </c>
      <c r="U51" s="1" t="str">
        <f>U3</f>
        <v>VARIAÇÃO (JAN-DEZ)</v>
      </c>
    </row>
    <row r="52" spans="1:22" ht="15.75" thickBot="1" x14ac:dyDescent="0.3"/>
    <row r="53" spans="1:22" ht="24" customHeight="1" x14ac:dyDescent="0.25">
      <c r="A53" s="355" t="s">
        <v>26</v>
      </c>
      <c r="B53" s="366"/>
      <c r="C53" s="357">
        <v>2016</v>
      </c>
      <c r="D53" s="348">
        <v>2017</v>
      </c>
      <c r="E53" s="348">
        <v>2018</v>
      </c>
      <c r="F53" s="348">
        <v>2019</v>
      </c>
      <c r="G53" s="348">
        <v>2020</v>
      </c>
      <c r="H53" s="348">
        <v>2021</v>
      </c>
      <c r="I53" s="348">
        <v>2022</v>
      </c>
      <c r="J53" s="342">
        <v>2023</v>
      </c>
      <c r="L53" s="373">
        <v>2016</v>
      </c>
      <c r="M53" s="348">
        <v>2017</v>
      </c>
      <c r="N53" s="348">
        <v>2018</v>
      </c>
      <c r="O53" s="348">
        <v>2019</v>
      </c>
      <c r="P53" s="348">
        <v>2020</v>
      </c>
      <c r="Q53" s="348">
        <v>2021</v>
      </c>
      <c r="R53" s="348">
        <v>2022</v>
      </c>
      <c r="S53" s="342">
        <v>2023</v>
      </c>
      <c r="U53" s="371" t="s">
        <v>88</v>
      </c>
      <c r="V53" s="372"/>
    </row>
    <row r="54" spans="1:22" ht="20.25" customHeight="1" thickBot="1" x14ac:dyDescent="0.3">
      <c r="A54" s="367"/>
      <c r="B54" s="368"/>
      <c r="C54" s="369"/>
      <c r="D54" s="350"/>
      <c r="E54" s="350"/>
      <c r="F54" s="350"/>
      <c r="G54" s="350"/>
      <c r="H54" s="350"/>
      <c r="I54" s="350"/>
      <c r="J54" s="370"/>
      <c r="L54" s="374"/>
      <c r="M54" s="350"/>
      <c r="N54" s="350"/>
      <c r="O54" s="350"/>
      <c r="P54" s="350"/>
      <c r="Q54" s="350"/>
      <c r="R54" s="350"/>
      <c r="S54" s="370"/>
      <c r="U54" s="99" t="s">
        <v>0</v>
      </c>
      <c r="V54" s="100" t="s">
        <v>38</v>
      </c>
    </row>
    <row r="55" spans="1:22" ht="19.5" customHeight="1" thickBot="1" x14ac:dyDescent="0.3">
      <c r="A55" s="5" t="s">
        <v>10</v>
      </c>
      <c r="B55" s="6"/>
      <c r="C55" s="12">
        <v>82481768</v>
      </c>
      <c r="D55" s="13">
        <v>93437664</v>
      </c>
      <c r="E55" s="13">
        <v>97313334</v>
      </c>
      <c r="F55" s="34">
        <v>104246485</v>
      </c>
      <c r="G55" s="34">
        <v>83019607</v>
      </c>
      <c r="H55" s="34">
        <v>86055012</v>
      </c>
      <c r="I55" s="34">
        <v>109526583</v>
      </c>
      <c r="J55" s="14">
        <v>117856248</v>
      </c>
      <c r="L55" s="103">
        <f>C55/C94</f>
        <v>0.1580080019490965</v>
      </c>
      <c r="M55" s="20">
        <f>D55/D94</f>
        <v>0.16173285522493666</v>
      </c>
      <c r="N55" s="20">
        <f>E55/E94</f>
        <v>0.15611199211573379</v>
      </c>
      <c r="O55" s="20">
        <f>F55/F94</f>
        <v>0.15251053459063599</v>
      </c>
      <c r="P55" s="20">
        <f>G55/G94</f>
        <v>0.1542406317815363</v>
      </c>
      <c r="Q55" s="20">
        <f t="shared" ref="Q55:R55" si="54">H55/H94</f>
        <v>0.14857195566963591</v>
      </c>
      <c r="R55" s="20">
        <f t="shared" si="54"/>
        <v>0.14988425462640539</v>
      </c>
      <c r="S55" s="134">
        <f>J55/J94</f>
        <v>0.15245370702077762</v>
      </c>
      <c r="U55" s="72">
        <f>(J55-I55)/I55</f>
        <v>7.605153718709548E-2</v>
      </c>
      <c r="V55" s="71">
        <f>(S55-R55)*100</f>
        <v>0.25694523943722292</v>
      </c>
    </row>
    <row r="56" spans="1:22" ht="19.5" customHeight="1" x14ac:dyDescent="0.25">
      <c r="A56" s="23"/>
      <c r="B56" t="s">
        <v>37</v>
      </c>
      <c r="C56" s="9">
        <v>39218341</v>
      </c>
      <c r="D56" s="10">
        <v>48114799</v>
      </c>
      <c r="E56" s="10">
        <v>49046966</v>
      </c>
      <c r="F56" s="33">
        <v>53546141</v>
      </c>
      <c r="G56" s="33">
        <v>29556331</v>
      </c>
      <c r="H56" s="33">
        <v>30198890</v>
      </c>
      <c r="I56" s="33">
        <v>53516688</v>
      </c>
      <c r="J56" s="11">
        <v>61984024</v>
      </c>
      <c r="L56" s="48">
        <f>C56/C55</f>
        <v>0.47547890826006545</v>
      </c>
      <c r="M56" s="17">
        <f>D56/D55</f>
        <v>0.51494008882756315</v>
      </c>
      <c r="N56" s="17">
        <f>E56/E55</f>
        <v>0.50401074533115886</v>
      </c>
      <c r="O56" s="17">
        <f>F56/F55</f>
        <v>0.51364936669087691</v>
      </c>
      <c r="P56" s="17">
        <f>G56/G55</f>
        <v>0.3560162721560462</v>
      </c>
      <c r="Q56" s="17">
        <f t="shared" ref="Q56:R56" si="55">H56/H55</f>
        <v>0.35092540571605524</v>
      </c>
      <c r="R56" s="17">
        <f t="shared" si="55"/>
        <v>0.48861825626386973</v>
      </c>
      <c r="S56" s="135">
        <f>J56/J55</f>
        <v>0.52592904535701834</v>
      </c>
      <c r="U56" s="73">
        <f t="shared" ref="U56:U96" si="56">(J56-I56)/I56</f>
        <v>0.15821861023985639</v>
      </c>
      <c r="V56" s="78">
        <f t="shared" ref="V56:V96" si="57">(S56-R56)*100</f>
        <v>3.7310789093148609</v>
      </c>
    </row>
    <row r="57" spans="1:22" ht="19.5" customHeight="1" thickBot="1" x14ac:dyDescent="0.3">
      <c r="A57" s="23"/>
      <c r="B57" t="s">
        <v>36</v>
      </c>
      <c r="C57" s="9">
        <v>43263427</v>
      </c>
      <c r="D57" s="10">
        <v>45322865</v>
      </c>
      <c r="E57" s="10">
        <v>48266368</v>
      </c>
      <c r="F57" s="33">
        <v>50700344</v>
      </c>
      <c r="G57" s="33">
        <v>53463276</v>
      </c>
      <c r="H57" s="33">
        <v>55856122</v>
      </c>
      <c r="I57" s="33">
        <v>56009895</v>
      </c>
      <c r="J57" s="11">
        <v>55872224</v>
      </c>
      <c r="L57" s="48">
        <f>C57/C55</f>
        <v>0.52452109173993455</v>
      </c>
      <c r="M57" s="17">
        <f>D57/D55</f>
        <v>0.48505991117243685</v>
      </c>
      <c r="N57" s="17">
        <f>E57/E55</f>
        <v>0.4959892546688412</v>
      </c>
      <c r="O57" s="17">
        <f>F57/F55</f>
        <v>0.48635063330912309</v>
      </c>
      <c r="P57" s="17">
        <f>G57/G55</f>
        <v>0.64398372784395375</v>
      </c>
      <c r="Q57" s="17">
        <f t="shared" ref="Q57:R57" si="58">H57/H55</f>
        <v>0.64907459428394476</v>
      </c>
      <c r="R57" s="17">
        <f t="shared" si="58"/>
        <v>0.51138174373613021</v>
      </c>
      <c r="S57" s="135">
        <f>J57/J55</f>
        <v>0.47407095464298166</v>
      </c>
      <c r="U57" s="73">
        <f t="shared" si="56"/>
        <v>-2.4579763986345626E-3</v>
      </c>
      <c r="V57" s="76">
        <f t="shared" si="57"/>
        <v>-3.7310789093148555</v>
      </c>
    </row>
    <row r="58" spans="1:22" ht="19.5" customHeight="1" thickBot="1" x14ac:dyDescent="0.3">
      <c r="A58" s="5" t="s">
        <v>18</v>
      </c>
      <c r="B58" s="6"/>
      <c r="C58" s="12">
        <v>2459083</v>
      </c>
      <c r="D58" s="13">
        <v>3643226</v>
      </c>
      <c r="E58" s="13">
        <v>2343015</v>
      </c>
      <c r="F58" s="34">
        <v>2552109</v>
      </c>
      <c r="G58" s="34">
        <v>1731296</v>
      </c>
      <c r="H58" s="34">
        <v>1838804</v>
      </c>
      <c r="I58" s="34">
        <v>2591105</v>
      </c>
      <c r="J58" s="14">
        <v>2881330</v>
      </c>
      <c r="L58" s="103">
        <f>C58/C94</f>
        <v>4.7107961053525198E-3</v>
      </c>
      <c r="M58" s="20">
        <f>D58/D94</f>
        <v>6.3061223706290968E-3</v>
      </c>
      <c r="N58" s="20">
        <f>E58/E94</f>
        <v>3.7587114136593655E-3</v>
      </c>
      <c r="O58" s="20">
        <f>F58/F94</f>
        <v>3.7336847177492213E-3</v>
      </c>
      <c r="P58" s="20">
        <f>G58/G94</f>
        <v>3.2165436393940851E-3</v>
      </c>
      <c r="Q58" s="20">
        <f t="shared" ref="Q58:R58" si="59">H58/H94</f>
        <v>3.1746518886447798E-3</v>
      </c>
      <c r="R58" s="20">
        <f t="shared" si="59"/>
        <v>3.5458591964267904E-3</v>
      </c>
      <c r="S58" s="134">
        <f>J58/J94</f>
        <v>3.7271629387877446E-3</v>
      </c>
      <c r="U58" s="72">
        <f t="shared" si="56"/>
        <v>0.11200819727490781</v>
      </c>
      <c r="V58" s="71">
        <f t="shared" si="57"/>
        <v>1.8130374236095426E-2</v>
      </c>
    </row>
    <row r="59" spans="1:22" ht="19.5" customHeight="1" x14ac:dyDescent="0.25">
      <c r="A59" s="23"/>
      <c r="B59" t="s">
        <v>37</v>
      </c>
      <c r="C59" s="9">
        <v>1924359</v>
      </c>
      <c r="D59" s="10">
        <v>2915898</v>
      </c>
      <c r="E59" s="10">
        <v>1715135</v>
      </c>
      <c r="F59" s="33">
        <v>1891261</v>
      </c>
      <c r="G59" s="33">
        <v>999405</v>
      </c>
      <c r="H59" s="33">
        <v>873317</v>
      </c>
      <c r="I59" s="33">
        <v>1566207</v>
      </c>
      <c r="J59" s="11">
        <v>1724693</v>
      </c>
      <c r="L59" s="48">
        <f>C59/C58</f>
        <v>0.78255146328936442</v>
      </c>
      <c r="M59" s="17">
        <f>D59/D58</f>
        <v>0.80036154770524803</v>
      </c>
      <c r="N59" s="17">
        <f>E59/E58</f>
        <v>0.73202049496055299</v>
      </c>
      <c r="O59" s="17">
        <f>F59/F58</f>
        <v>0.74105808176688381</v>
      </c>
      <c r="P59" s="17">
        <f>G59/G58</f>
        <v>0.5772583082269005</v>
      </c>
      <c r="Q59" s="17">
        <f t="shared" ref="Q59:R59" si="60">H59/H58</f>
        <v>0.47493751373175175</v>
      </c>
      <c r="R59" s="17">
        <f t="shared" si="60"/>
        <v>0.60445524206853829</v>
      </c>
      <c r="S59" s="135">
        <f>J59/J58</f>
        <v>0.59857531070720815</v>
      </c>
      <c r="U59" s="73">
        <f t="shared" si="56"/>
        <v>0.1011909664559027</v>
      </c>
      <c r="V59" s="78">
        <f t="shared" si="57"/>
        <v>-0.58799313613301374</v>
      </c>
    </row>
    <row r="60" spans="1:22" ht="19.5" customHeight="1" thickBot="1" x14ac:dyDescent="0.3">
      <c r="A60" s="23"/>
      <c r="B60" t="s">
        <v>36</v>
      </c>
      <c r="C60" s="9">
        <v>534724</v>
      </c>
      <c r="D60" s="10">
        <v>727328</v>
      </c>
      <c r="E60" s="10">
        <v>627880</v>
      </c>
      <c r="F60" s="33">
        <v>660848</v>
      </c>
      <c r="G60" s="33">
        <v>731891</v>
      </c>
      <c r="H60" s="33">
        <v>965487</v>
      </c>
      <c r="I60" s="33">
        <v>1024898</v>
      </c>
      <c r="J60" s="11">
        <v>1156637</v>
      </c>
      <c r="L60" s="48">
        <f>C60/C58</f>
        <v>0.21744853671063563</v>
      </c>
      <c r="M60" s="17">
        <f>D60/D58</f>
        <v>0.19963845229475197</v>
      </c>
      <c r="N60" s="17">
        <f>E60/E58</f>
        <v>0.26797950503944706</v>
      </c>
      <c r="O60" s="17">
        <f>F60/F58</f>
        <v>0.25894191823311624</v>
      </c>
      <c r="P60" s="17">
        <f>G60/G58</f>
        <v>0.42274169177309945</v>
      </c>
      <c r="Q60" s="17">
        <f t="shared" ref="Q60:R60" si="61">H60/H58</f>
        <v>0.52506248626824825</v>
      </c>
      <c r="R60" s="17">
        <f t="shared" si="61"/>
        <v>0.39554475793146165</v>
      </c>
      <c r="S60" s="135">
        <f>J60/J58</f>
        <v>0.40142468929279185</v>
      </c>
      <c r="U60" s="73">
        <f t="shared" si="56"/>
        <v>0.12853864482124075</v>
      </c>
      <c r="V60" s="76">
        <f t="shared" si="57"/>
        <v>0.58799313613301929</v>
      </c>
    </row>
    <row r="61" spans="1:22" ht="19.5" customHeight="1" thickBot="1" x14ac:dyDescent="0.3">
      <c r="A61" s="5" t="s">
        <v>15</v>
      </c>
      <c r="B61" s="6"/>
      <c r="C61" s="12">
        <v>83753681</v>
      </c>
      <c r="D61" s="13">
        <v>105319161</v>
      </c>
      <c r="E61" s="13">
        <v>111596848</v>
      </c>
      <c r="F61" s="34">
        <v>124035711</v>
      </c>
      <c r="G61" s="34">
        <v>101747091</v>
      </c>
      <c r="H61" s="34">
        <v>115445972</v>
      </c>
      <c r="I61" s="34">
        <v>155180649</v>
      </c>
      <c r="J61" s="14">
        <v>165020708</v>
      </c>
      <c r="L61" s="103">
        <f>C61/C94</f>
        <v>0.16044456989200337</v>
      </c>
      <c r="M61" s="20">
        <f>D61/D94</f>
        <v>0.18229874216916203</v>
      </c>
      <c r="N61" s="20">
        <f>E61/E94</f>
        <v>0.17902589027642132</v>
      </c>
      <c r="O61" s="20">
        <f>F61/F94</f>
        <v>0.18146177871550903</v>
      </c>
      <c r="P61" s="20">
        <f>G61/G94</f>
        <v>0.18903408682449516</v>
      </c>
      <c r="Q61" s="20">
        <f t="shared" ref="Q61:R61" si="62">H61/H94</f>
        <v>0.19931475733478518</v>
      </c>
      <c r="R61" s="20">
        <f t="shared" si="62"/>
        <v>0.21236064588819356</v>
      </c>
      <c r="S61" s="134">
        <f>J61/J94</f>
        <v>0.21346359736306297</v>
      </c>
      <c r="U61" s="72">
        <f t="shared" si="56"/>
        <v>6.3410348283824997E-2</v>
      </c>
      <c r="V61" s="71">
        <f t="shared" si="57"/>
        <v>0.11029514748694125</v>
      </c>
    </row>
    <row r="62" spans="1:22" ht="19.5" customHeight="1" x14ac:dyDescent="0.25">
      <c r="A62" s="23"/>
      <c r="B62" t="s">
        <v>37</v>
      </c>
      <c r="C62" s="9">
        <v>45568148</v>
      </c>
      <c r="D62" s="10">
        <v>61332118</v>
      </c>
      <c r="E62" s="10">
        <v>64429780</v>
      </c>
      <c r="F62" s="33">
        <v>74767147</v>
      </c>
      <c r="G62" s="33">
        <v>44240397</v>
      </c>
      <c r="H62" s="33">
        <v>46476357</v>
      </c>
      <c r="I62" s="33">
        <v>83871965</v>
      </c>
      <c r="J62" s="11">
        <v>89308383</v>
      </c>
      <c r="L62" s="48">
        <f>C62/C61</f>
        <v>0.54407337630927533</v>
      </c>
      <c r="M62" s="17">
        <f>D62/D61</f>
        <v>0.58234529612327623</v>
      </c>
      <c r="N62" s="17">
        <f>E62/E61</f>
        <v>0.57734408412682048</v>
      </c>
      <c r="O62" s="17">
        <f>F62/F61</f>
        <v>0.60278726503208424</v>
      </c>
      <c r="P62" s="17">
        <f>G62/G61</f>
        <v>0.43480748751824266</v>
      </c>
      <c r="Q62" s="17">
        <f t="shared" ref="Q62:R62" si="63">H62/H61</f>
        <v>0.4025810185911034</v>
      </c>
      <c r="R62" s="17">
        <f t="shared" si="63"/>
        <v>0.54047953491933132</v>
      </c>
      <c r="S62" s="135">
        <f>J62/J61</f>
        <v>0.54119500565953216</v>
      </c>
      <c r="U62" s="73">
        <f t="shared" si="56"/>
        <v>6.481805928834504E-2</v>
      </c>
      <c r="V62" s="78">
        <f t="shared" si="57"/>
        <v>7.1547074020084089E-2</v>
      </c>
    </row>
    <row r="63" spans="1:22" ht="19.5" customHeight="1" thickBot="1" x14ac:dyDescent="0.3">
      <c r="A63" s="23"/>
      <c r="B63" t="s">
        <v>36</v>
      </c>
      <c r="C63" s="9">
        <v>38185533</v>
      </c>
      <c r="D63" s="10">
        <v>43987043</v>
      </c>
      <c r="E63" s="10">
        <v>47167068</v>
      </c>
      <c r="F63" s="33">
        <v>49268564</v>
      </c>
      <c r="G63" s="33">
        <v>57506694</v>
      </c>
      <c r="H63" s="33">
        <v>68969615</v>
      </c>
      <c r="I63" s="33">
        <v>71308684</v>
      </c>
      <c r="J63" s="11">
        <v>75712325</v>
      </c>
      <c r="L63" s="48">
        <f>C63/C61</f>
        <v>0.45592662369072473</v>
      </c>
      <c r="M63" s="17">
        <f>D63/D61</f>
        <v>0.41765470387672382</v>
      </c>
      <c r="N63" s="17">
        <f>E63/E61</f>
        <v>0.42265591587317952</v>
      </c>
      <c r="O63" s="17">
        <f>F63/F61</f>
        <v>0.39721273496791581</v>
      </c>
      <c r="P63" s="17">
        <f>G63/G61</f>
        <v>0.56519251248175739</v>
      </c>
      <c r="Q63" s="17">
        <f t="shared" ref="Q63:R63" si="64">H63/H61</f>
        <v>0.5974189814088966</v>
      </c>
      <c r="R63" s="17">
        <f t="shared" si="64"/>
        <v>0.45952046508066868</v>
      </c>
      <c r="S63" s="135">
        <f>J63/J61</f>
        <v>0.45880499434046784</v>
      </c>
      <c r="U63" s="73">
        <f t="shared" si="56"/>
        <v>6.1754624443777426E-2</v>
      </c>
      <c r="V63" s="76">
        <f t="shared" si="57"/>
        <v>-7.1547074020084089E-2</v>
      </c>
    </row>
    <row r="64" spans="1:22" ht="19.5" customHeight="1" thickBot="1" x14ac:dyDescent="0.3">
      <c r="A64" s="5" t="s">
        <v>8</v>
      </c>
      <c r="B64" s="6"/>
      <c r="C64" s="12">
        <v>379930</v>
      </c>
      <c r="D64" s="13">
        <v>237175</v>
      </c>
      <c r="E64" s="13">
        <v>674966</v>
      </c>
      <c r="F64" s="34">
        <v>662159</v>
      </c>
      <c r="G64" s="34">
        <v>218943</v>
      </c>
      <c r="H64" s="34"/>
      <c r="I64" s="34"/>
      <c r="J64" s="14"/>
      <c r="L64" s="103">
        <f>C64/C94</f>
        <v>7.2782120990083816E-4</v>
      </c>
      <c r="M64" s="20">
        <f>D64/D94</f>
        <v>4.1053027543554974E-4</v>
      </c>
      <c r="N64" s="20">
        <f>E64/E94</f>
        <v>1.0827939249351828E-3</v>
      </c>
      <c r="O64" s="20">
        <f>F64/F94</f>
        <v>9.687254498221301E-4</v>
      </c>
      <c r="P64" s="20">
        <f>G64/G94</f>
        <v>4.0677025421410271E-4</v>
      </c>
      <c r="Q64" s="20">
        <f t="shared" ref="Q64:R64" si="65">H64/H94</f>
        <v>0</v>
      </c>
      <c r="R64" s="20">
        <f t="shared" si="65"/>
        <v>0</v>
      </c>
      <c r="S64" s="134">
        <f>J64/J94</f>
        <v>0</v>
      </c>
      <c r="U64" s="72"/>
      <c r="V64" s="71">
        <f t="shared" si="57"/>
        <v>0</v>
      </c>
    </row>
    <row r="65" spans="1:22" ht="19.5" customHeight="1" x14ac:dyDescent="0.25">
      <c r="A65" s="23"/>
      <c r="B65" t="s">
        <v>37</v>
      </c>
      <c r="C65" s="9">
        <v>253854</v>
      </c>
      <c r="D65" s="10">
        <v>145443</v>
      </c>
      <c r="E65" s="10">
        <v>425755</v>
      </c>
      <c r="F65" s="33">
        <v>319658</v>
      </c>
      <c r="G65" s="33">
        <v>70775</v>
      </c>
      <c r="H65" s="33"/>
      <c r="I65" s="33"/>
      <c r="J65" s="11"/>
      <c r="L65" s="48">
        <f>C65/C64</f>
        <v>0.66815992419656256</v>
      </c>
      <c r="M65" s="17">
        <f>D65/D64</f>
        <v>0.61323073679772322</v>
      </c>
      <c r="N65" s="17">
        <f>E65/E64</f>
        <v>0.63077992076637934</v>
      </c>
      <c r="O65" s="17">
        <f>F65/F64</f>
        <v>0.48275112170943835</v>
      </c>
      <c r="P65" s="17">
        <f>G65/G64</f>
        <v>0.32325765153487435</v>
      </c>
      <c r="Q65" s="17"/>
      <c r="R65" s="17"/>
      <c r="S65" s="135"/>
      <c r="U65" s="73"/>
      <c r="V65" s="78"/>
    </row>
    <row r="66" spans="1:22" ht="19.5" customHeight="1" thickBot="1" x14ac:dyDescent="0.3">
      <c r="A66" s="139"/>
      <c r="B66" t="s">
        <v>36</v>
      </c>
      <c r="C66" s="9">
        <v>126076</v>
      </c>
      <c r="D66" s="10">
        <v>91732</v>
      </c>
      <c r="E66" s="10">
        <v>249211</v>
      </c>
      <c r="F66" s="33">
        <v>342501</v>
      </c>
      <c r="G66" s="33">
        <v>148168</v>
      </c>
      <c r="H66" s="33"/>
      <c r="I66" s="33"/>
      <c r="J66" s="11"/>
      <c r="L66" s="48">
        <f>C66/C64</f>
        <v>0.3318400758034375</v>
      </c>
      <c r="M66" s="17">
        <f>D66/D64</f>
        <v>0.38676926320227678</v>
      </c>
      <c r="N66" s="17">
        <f>E66/E64</f>
        <v>0.36922007923362066</v>
      </c>
      <c r="O66" s="17">
        <f>F66/F64</f>
        <v>0.51724887829056165</v>
      </c>
      <c r="P66" s="17">
        <f>G66/G64</f>
        <v>0.6767423484651256</v>
      </c>
      <c r="Q66" s="17"/>
      <c r="R66" s="17"/>
      <c r="S66" s="135"/>
      <c r="U66" s="73"/>
      <c r="V66" s="76"/>
    </row>
    <row r="67" spans="1:22" ht="19.5" customHeight="1" thickBot="1" x14ac:dyDescent="0.3">
      <c r="A67" s="5" t="s">
        <v>16</v>
      </c>
      <c r="B67" s="6"/>
      <c r="C67" s="12">
        <v>339653</v>
      </c>
      <c r="D67" s="13">
        <v>184063</v>
      </c>
      <c r="E67" s="13">
        <v>176558</v>
      </c>
      <c r="F67" s="34">
        <v>239017</v>
      </c>
      <c r="G67" s="34">
        <v>452182</v>
      </c>
      <c r="H67" s="34">
        <v>229205</v>
      </c>
      <c r="I67" s="34">
        <v>316641</v>
      </c>
      <c r="J67" s="14">
        <v>316154</v>
      </c>
      <c r="L67" s="103">
        <f>C67/C94</f>
        <v>6.506636943817266E-4</v>
      </c>
      <c r="M67" s="20">
        <f>D67/D94</f>
        <v>3.185978036786912E-4</v>
      </c>
      <c r="N67" s="20">
        <f>E67/E94</f>
        <v>2.8323786649802506E-4</v>
      </c>
      <c r="O67" s="20">
        <f>F67/F94</f>
        <v>3.4967711809419806E-4</v>
      </c>
      <c r="P67" s="20">
        <f>G67/G94</f>
        <v>8.4010078920559864E-4</v>
      </c>
      <c r="Q67" s="20">
        <f t="shared" ref="Q67:R67" si="66">H67/H94</f>
        <v>3.9571704550176459E-4</v>
      </c>
      <c r="R67" s="20">
        <f t="shared" si="66"/>
        <v>4.3331489917073035E-4</v>
      </c>
      <c r="S67" s="134">
        <f>J67/J94</f>
        <v>4.0896303850982031E-4</v>
      </c>
      <c r="U67" s="72">
        <f t="shared" si="56"/>
        <v>-1.5380193973616809E-3</v>
      </c>
      <c r="V67" s="71">
        <f t="shared" si="57"/>
        <v>-2.435186066091004E-3</v>
      </c>
    </row>
    <row r="68" spans="1:22" ht="19.5" customHeight="1" x14ac:dyDescent="0.25">
      <c r="A68" s="23"/>
      <c r="B68" t="s">
        <v>37</v>
      </c>
      <c r="C68" s="9">
        <v>297926</v>
      </c>
      <c r="D68" s="10">
        <v>132592</v>
      </c>
      <c r="E68" s="10">
        <v>130092</v>
      </c>
      <c r="F68" s="33">
        <v>197628</v>
      </c>
      <c r="G68" s="33">
        <v>411712</v>
      </c>
      <c r="H68" s="33">
        <v>184114</v>
      </c>
      <c r="I68" s="33">
        <v>275503</v>
      </c>
      <c r="J68" s="11">
        <v>270960</v>
      </c>
      <c r="L68" s="48">
        <f>C68/C67</f>
        <v>0.8771481482571919</v>
      </c>
      <c r="M68" s="17">
        <f>D68/D67</f>
        <v>0.72036204995028874</v>
      </c>
      <c r="N68" s="17">
        <f>E68/E67</f>
        <v>0.73682302699396229</v>
      </c>
      <c r="O68" s="17">
        <f>F68/F67</f>
        <v>0.82683658484542943</v>
      </c>
      <c r="P68" s="17">
        <f>G68/G67</f>
        <v>0.91050063912318491</v>
      </c>
      <c r="Q68" s="17">
        <f t="shared" ref="Q68:R68" si="67">H68/H67</f>
        <v>0.80327217992626687</v>
      </c>
      <c r="R68" s="17">
        <f t="shared" si="67"/>
        <v>0.87007999595756713</v>
      </c>
      <c r="S68" s="135">
        <f>J68/J67</f>
        <v>0.85705067783422006</v>
      </c>
      <c r="U68" s="73">
        <f t="shared" si="56"/>
        <v>-1.6489838586149698E-2</v>
      </c>
      <c r="V68" s="78">
        <f t="shared" si="57"/>
        <v>-1.3029318123347067</v>
      </c>
    </row>
    <row r="69" spans="1:22" ht="19.5" customHeight="1" thickBot="1" x14ac:dyDescent="0.3">
      <c r="A69" s="139"/>
      <c r="B69" t="s">
        <v>36</v>
      </c>
      <c r="C69" s="9">
        <v>41727</v>
      </c>
      <c r="D69" s="10">
        <v>51471</v>
      </c>
      <c r="E69" s="10">
        <v>46466</v>
      </c>
      <c r="F69" s="33">
        <v>41389</v>
      </c>
      <c r="G69" s="33">
        <v>40470</v>
      </c>
      <c r="H69" s="33">
        <v>45091</v>
      </c>
      <c r="I69" s="33">
        <v>41138</v>
      </c>
      <c r="J69" s="11">
        <v>45194</v>
      </c>
      <c r="L69" s="48">
        <f>C69/C67</f>
        <v>0.1228518517428081</v>
      </c>
      <c r="M69" s="17">
        <f>D69/D67</f>
        <v>0.27963795004971126</v>
      </c>
      <c r="N69" s="17">
        <f>E69/E67</f>
        <v>0.26317697300603765</v>
      </c>
      <c r="O69" s="17">
        <f>F69/F67</f>
        <v>0.17316341515457059</v>
      </c>
      <c r="P69" s="17">
        <f>G69/G67</f>
        <v>8.9499360876815093E-2</v>
      </c>
      <c r="Q69" s="17">
        <f t="shared" ref="Q69:R69" si="68">H69/H67</f>
        <v>0.19672782007373313</v>
      </c>
      <c r="R69" s="17">
        <f t="shared" si="68"/>
        <v>0.12992000404243292</v>
      </c>
      <c r="S69" s="135">
        <f>J69/J67</f>
        <v>0.14294932216577996</v>
      </c>
      <c r="U69" s="73">
        <f t="shared" si="56"/>
        <v>9.8594973017647913E-2</v>
      </c>
      <c r="V69" s="76">
        <f t="shared" si="57"/>
        <v>1.302931812334704</v>
      </c>
    </row>
    <row r="70" spans="1:22" ht="19.5" customHeight="1" thickBot="1" x14ac:dyDescent="0.3">
      <c r="A70" s="5" t="s">
        <v>19</v>
      </c>
      <c r="B70" s="6"/>
      <c r="C70" s="12">
        <v>2716697</v>
      </c>
      <c r="D70" s="13">
        <v>2538731</v>
      </c>
      <c r="E70" s="13">
        <v>3441297</v>
      </c>
      <c r="F70" s="34">
        <v>3002154</v>
      </c>
      <c r="G70" s="34">
        <v>2042247</v>
      </c>
      <c r="H70" s="34">
        <v>1909258</v>
      </c>
      <c r="I70" s="34">
        <v>2431541</v>
      </c>
      <c r="J70" s="14">
        <v>2854289</v>
      </c>
      <c r="L70" s="103">
        <f>C70/C94</f>
        <v>5.2042999959834111E-3</v>
      </c>
      <c r="M70" s="20">
        <f>D70/D94</f>
        <v>4.3943330312502102E-3</v>
      </c>
      <c r="N70" s="20">
        <f>E70/E94</f>
        <v>5.5205973123056114E-3</v>
      </c>
      <c r="O70" s="20">
        <f>F70/F94</f>
        <v>4.39209160350506E-3</v>
      </c>
      <c r="P70" s="20">
        <f>G70/G94</f>
        <v>3.7942538987681207E-3</v>
      </c>
      <c r="Q70" s="20">
        <f t="shared" ref="Q70:R70" si="69">H70/H94</f>
        <v>3.2962890637665324E-3</v>
      </c>
      <c r="R70" s="20">
        <f t="shared" si="69"/>
        <v>3.3275000497234941E-3</v>
      </c>
      <c r="S70" s="134">
        <f>J70/J94</f>
        <v>3.6921838794548114E-3</v>
      </c>
      <c r="U70" s="72">
        <f t="shared" si="56"/>
        <v>0.17386011586890782</v>
      </c>
      <c r="V70" s="71">
        <f t="shared" si="57"/>
        <v>3.6468382973131729E-2</v>
      </c>
    </row>
    <row r="71" spans="1:22" ht="19.5" customHeight="1" x14ac:dyDescent="0.25">
      <c r="A71" s="23"/>
      <c r="B71" t="s">
        <v>37</v>
      </c>
      <c r="C71" s="9">
        <v>450437</v>
      </c>
      <c r="D71" s="10">
        <v>664202</v>
      </c>
      <c r="E71" s="10">
        <v>1193621</v>
      </c>
      <c r="F71" s="33">
        <v>878489</v>
      </c>
      <c r="G71" s="33">
        <v>374089</v>
      </c>
      <c r="H71" s="33">
        <v>524405</v>
      </c>
      <c r="I71" s="33">
        <v>1050046</v>
      </c>
      <c r="J71" s="11">
        <v>996174</v>
      </c>
      <c r="L71" s="48">
        <f>C71/C70</f>
        <v>0.16580317937554317</v>
      </c>
      <c r="M71" s="17">
        <f>D71/D70</f>
        <v>0.26162756117130959</v>
      </c>
      <c r="N71" s="17">
        <f>E71/E70</f>
        <v>0.34685207350600661</v>
      </c>
      <c r="O71" s="17">
        <f>F71/F70</f>
        <v>0.29261956581840903</v>
      </c>
      <c r="P71" s="17">
        <f>G71/G70</f>
        <v>0.18317519869046203</v>
      </c>
      <c r="Q71" s="17">
        <f t="shared" ref="Q71:R71" si="70">H71/H70</f>
        <v>0.27466429366801132</v>
      </c>
      <c r="R71" s="17">
        <f t="shared" si="70"/>
        <v>0.43184383894822254</v>
      </c>
      <c r="S71" s="135">
        <f>J71/J70</f>
        <v>0.34900950814721282</v>
      </c>
      <c r="U71" s="73">
        <f t="shared" si="56"/>
        <v>-5.1304419044499006E-2</v>
      </c>
      <c r="V71" s="78">
        <f t="shared" si="57"/>
        <v>-8.2834330801009717</v>
      </c>
    </row>
    <row r="72" spans="1:22" ht="19.5" customHeight="1" thickBot="1" x14ac:dyDescent="0.3">
      <c r="A72" s="139"/>
      <c r="B72" t="s">
        <v>36</v>
      </c>
      <c r="C72" s="9">
        <v>2266260</v>
      </c>
      <c r="D72" s="10">
        <v>1874529</v>
      </c>
      <c r="E72" s="10">
        <v>2247676</v>
      </c>
      <c r="F72" s="33">
        <v>2123665</v>
      </c>
      <c r="G72" s="33">
        <v>1668158</v>
      </c>
      <c r="H72" s="33">
        <v>1384853</v>
      </c>
      <c r="I72" s="33">
        <v>1381495</v>
      </c>
      <c r="J72" s="11">
        <v>1858115</v>
      </c>
      <c r="L72" s="48">
        <f>C72/C70</f>
        <v>0.83419682062445688</v>
      </c>
      <c r="M72" s="17">
        <f>D72/D70</f>
        <v>0.73837243882869041</v>
      </c>
      <c r="N72" s="17">
        <f>E72/E70</f>
        <v>0.65314792649399345</v>
      </c>
      <c r="O72" s="17">
        <f>F72/F70</f>
        <v>0.70738043418159091</v>
      </c>
      <c r="P72" s="17">
        <f>G72/G70</f>
        <v>0.81682480130953794</v>
      </c>
      <c r="Q72" s="17">
        <f t="shared" ref="Q72:R72" si="71">H72/H70</f>
        <v>0.72533570633198863</v>
      </c>
      <c r="R72" s="17">
        <f t="shared" si="71"/>
        <v>0.56815616105177746</v>
      </c>
      <c r="S72" s="135">
        <f>J72/J70</f>
        <v>0.65099049185278712</v>
      </c>
      <c r="U72" s="73">
        <f t="shared" si="56"/>
        <v>0.34500305828106509</v>
      </c>
      <c r="V72" s="76">
        <f t="shared" si="57"/>
        <v>8.2834330801009664</v>
      </c>
    </row>
    <row r="73" spans="1:22" ht="19.5" customHeight="1" thickBot="1" x14ac:dyDescent="0.3">
      <c r="A73" s="5" t="s">
        <v>20</v>
      </c>
      <c r="B73" s="6"/>
      <c r="C73" s="12">
        <v>33688126</v>
      </c>
      <c r="D73" s="13">
        <v>30997965</v>
      </c>
      <c r="E73" s="13">
        <v>30882257</v>
      </c>
      <c r="F73" s="34">
        <v>32577228</v>
      </c>
      <c r="G73" s="34">
        <v>24526197</v>
      </c>
      <c r="H73" s="34">
        <v>24170762</v>
      </c>
      <c r="I73" s="34">
        <v>35140000</v>
      </c>
      <c r="J73" s="14">
        <v>36868590</v>
      </c>
      <c r="L73" s="103">
        <f>C73/C94</f>
        <v>6.4535395005953414E-2</v>
      </c>
      <c r="M73" s="20">
        <f>D73/D94</f>
        <v>5.3654909283826414E-2</v>
      </c>
      <c r="N73" s="20">
        <f>E73/E94</f>
        <v>4.9541932879414698E-2</v>
      </c>
      <c r="O73" s="20">
        <f>F73/F94</f>
        <v>4.7659836758630621E-2</v>
      </c>
      <c r="P73" s="20">
        <f>G73/G94</f>
        <v>4.5566779429327103E-2</v>
      </c>
      <c r="Q73" s="20">
        <f t="shared" ref="Q73:R73" si="72">H73/H94</f>
        <v>4.1730252508306198E-2</v>
      </c>
      <c r="R73" s="20">
        <f t="shared" si="72"/>
        <v>4.8088167852108427E-2</v>
      </c>
      <c r="S73" s="134">
        <f>J73/J94</f>
        <v>4.7691601535874213E-2</v>
      </c>
      <c r="U73" s="72">
        <f t="shared" si="56"/>
        <v>4.9191519635742746E-2</v>
      </c>
      <c r="V73" s="71">
        <f t="shared" si="57"/>
        <v>-3.965663162342134E-2</v>
      </c>
    </row>
    <row r="74" spans="1:22" ht="19.5" customHeight="1" x14ac:dyDescent="0.25">
      <c r="A74" s="23"/>
      <c r="B74" t="s">
        <v>37</v>
      </c>
      <c r="C74" s="9">
        <v>22521987</v>
      </c>
      <c r="D74" s="10">
        <v>17563156</v>
      </c>
      <c r="E74" s="10">
        <v>16636857</v>
      </c>
      <c r="F74" s="33">
        <v>17822821</v>
      </c>
      <c r="G74" s="33">
        <v>9399875</v>
      </c>
      <c r="H74" s="33">
        <v>8088937</v>
      </c>
      <c r="I74" s="33">
        <v>18764035</v>
      </c>
      <c r="J74" s="11">
        <v>21100756</v>
      </c>
      <c r="L74" s="48">
        <f>C74/C73</f>
        <v>0.66854377711600821</v>
      </c>
      <c r="M74" s="17">
        <f>D74/D73</f>
        <v>0.56659061328703353</v>
      </c>
      <c r="N74" s="17">
        <f>E74/E73</f>
        <v>0.53871894790591246</v>
      </c>
      <c r="O74" s="17">
        <f>F74/F73</f>
        <v>0.54709446119847893</v>
      </c>
      <c r="P74" s="17">
        <f>G74/G73</f>
        <v>0.38325856226303656</v>
      </c>
      <c r="Q74" s="17">
        <f t="shared" ref="Q74:R74" si="73">H74/H73</f>
        <v>0.33465792265878919</v>
      </c>
      <c r="R74" s="17">
        <f t="shared" si="73"/>
        <v>0.53397936824132042</v>
      </c>
      <c r="S74" s="135">
        <f>J74/J73</f>
        <v>0.57232337878937056</v>
      </c>
      <c r="U74" s="73">
        <f t="shared" si="56"/>
        <v>0.12453190371900287</v>
      </c>
      <c r="V74" s="78">
        <f t="shared" si="57"/>
        <v>3.8344010548050145</v>
      </c>
    </row>
    <row r="75" spans="1:22" ht="19.5" customHeight="1" thickBot="1" x14ac:dyDescent="0.3">
      <c r="A75" s="139"/>
      <c r="B75" t="s">
        <v>36</v>
      </c>
      <c r="C75" s="9">
        <v>11166139</v>
      </c>
      <c r="D75" s="10">
        <v>13434809</v>
      </c>
      <c r="E75" s="10">
        <v>14245400</v>
      </c>
      <c r="F75" s="33">
        <v>14754407</v>
      </c>
      <c r="G75" s="33">
        <v>15126322</v>
      </c>
      <c r="H75" s="33">
        <v>16081825</v>
      </c>
      <c r="I75" s="33">
        <v>16375965</v>
      </c>
      <c r="J75" s="11">
        <v>15767834</v>
      </c>
      <c r="L75" s="48">
        <f>C75/C73</f>
        <v>0.33145622288399185</v>
      </c>
      <c r="M75" s="17">
        <f>D75/D73</f>
        <v>0.43340938671296647</v>
      </c>
      <c r="N75" s="17">
        <f>E75/E73</f>
        <v>0.46128105209408754</v>
      </c>
      <c r="O75" s="17">
        <f>F75/F73</f>
        <v>0.45290553880152112</v>
      </c>
      <c r="P75" s="17">
        <f>G75/G73</f>
        <v>0.61674143773696344</v>
      </c>
      <c r="Q75" s="17">
        <f t="shared" ref="Q75:R75" si="74">H75/H73</f>
        <v>0.66534207734121087</v>
      </c>
      <c r="R75" s="17">
        <f t="shared" si="74"/>
        <v>0.46602063175867958</v>
      </c>
      <c r="S75" s="135">
        <f>J75/J73</f>
        <v>0.42767662121062944</v>
      </c>
      <c r="U75" s="73">
        <f t="shared" si="56"/>
        <v>-3.7135582544295866E-2</v>
      </c>
      <c r="V75" s="76">
        <f t="shared" si="57"/>
        <v>-3.8344010548050145</v>
      </c>
    </row>
    <row r="76" spans="1:22" ht="19.5" customHeight="1" thickBot="1" x14ac:dyDescent="0.3">
      <c r="A76" s="5" t="s">
        <v>86</v>
      </c>
      <c r="B76" s="6"/>
      <c r="C76" s="12">
        <v>1956143</v>
      </c>
      <c r="D76" s="13">
        <v>2271046</v>
      </c>
      <c r="E76" s="13">
        <v>3765263</v>
      </c>
      <c r="F76" s="34">
        <v>5572502</v>
      </c>
      <c r="G76" s="34">
        <v>5153702</v>
      </c>
      <c r="H76" s="34">
        <v>5179361</v>
      </c>
      <c r="I76" s="34">
        <v>6566101</v>
      </c>
      <c r="J76" s="14">
        <v>8037265</v>
      </c>
      <c r="L76" s="103">
        <f>C76/C94</f>
        <v>3.7473280999106551E-3</v>
      </c>
      <c r="M76" s="20">
        <f>D76/D94</f>
        <v>3.9309924735187246E-3</v>
      </c>
      <c r="N76" s="20">
        <f>E76/E94</f>
        <v>6.0403100336657266E-3</v>
      </c>
      <c r="O76" s="20">
        <f>F76/F94</f>
        <v>8.1524596155677417E-3</v>
      </c>
      <c r="P76" s="20">
        <f>G76/G94</f>
        <v>9.5749700729583932E-3</v>
      </c>
      <c r="Q76" s="20">
        <f t="shared" ref="Q76:R76" si="75">H76/H94</f>
        <v>8.9420450361338763E-3</v>
      </c>
      <c r="R76" s="20">
        <f t="shared" si="75"/>
        <v>8.9855369101279736E-3</v>
      </c>
      <c r="S76" s="134">
        <f>J76/J94</f>
        <v>1.0396655793406475E-2</v>
      </c>
      <c r="U76" s="72">
        <f t="shared" si="56"/>
        <v>0.22405442742961157</v>
      </c>
      <c r="V76" s="71">
        <f t="shared" si="57"/>
        <v>0.14111188832785018</v>
      </c>
    </row>
    <row r="77" spans="1:22" ht="19.5" customHeight="1" x14ac:dyDescent="0.25">
      <c r="A77" s="23"/>
      <c r="B77" t="s">
        <v>37</v>
      </c>
      <c r="C77" s="9">
        <v>1028353</v>
      </c>
      <c r="D77" s="10">
        <v>1315033</v>
      </c>
      <c r="E77" s="10">
        <v>2781088</v>
      </c>
      <c r="F77" s="33">
        <v>4402111</v>
      </c>
      <c r="G77" s="33">
        <v>3599184</v>
      </c>
      <c r="H77" s="33">
        <v>2897116</v>
      </c>
      <c r="I77" s="33">
        <v>4071372</v>
      </c>
      <c r="J77" s="11">
        <v>5088118</v>
      </c>
      <c r="L77" s="48">
        <f>C77/C76</f>
        <v>0.52570440913573291</v>
      </c>
      <c r="M77" s="17">
        <f>D77/D76</f>
        <v>0.57904287275554966</v>
      </c>
      <c r="N77" s="17">
        <f>E77/E76</f>
        <v>0.73861719619585675</v>
      </c>
      <c r="O77" s="17">
        <f>F77/F76</f>
        <v>0.78997028623767207</v>
      </c>
      <c r="P77" s="17">
        <f>G77/G76</f>
        <v>0.69836866780423079</v>
      </c>
      <c r="Q77" s="17">
        <f t="shared" ref="Q77:R77" si="76">H77/H76</f>
        <v>0.55935780494929777</v>
      </c>
      <c r="R77" s="17">
        <f t="shared" si="76"/>
        <v>0.62005930155506284</v>
      </c>
      <c r="S77" s="135">
        <f>J77/J76</f>
        <v>0.63306585013683137</v>
      </c>
      <c r="U77" s="73">
        <f t="shared" si="56"/>
        <v>0.24973055765967836</v>
      </c>
      <c r="V77" s="78">
        <f t="shared" si="57"/>
        <v>1.3006548581768529</v>
      </c>
    </row>
    <row r="78" spans="1:22" ht="19.5" customHeight="1" thickBot="1" x14ac:dyDescent="0.3">
      <c r="A78" s="139"/>
      <c r="B78" t="s">
        <v>36</v>
      </c>
      <c r="C78" s="9">
        <v>927790</v>
      </c>
      <c r="D78" s="10">
        <v>956013</v>
      </c>
      <c r="E78" s="10">
        <v>984175</v>
      </c>
      <c r="F78" s="33">
        <v>1170391</v>
      </c>
      <c r="G78" s="33">
        <v>1554518</v>
      </c>
      <c r="H78" s="33">
        <v>2282245</v>
      </c>
      <c r="I78" s="33">
        <v>2494729</v>
      </c>
      <c r="J78" s="11">
        <v>2949147</v>
      </c>
      <c r="L78" s="48">
        <f>C78/C76</f>
        <v>0.47429559086426709</v>
      </c>
      <c r="M78" s="17">
        <f>D78/D76</f>
        <v>0.42095712724445034</v>
      </c>
      <c r="N78" s="17">
        <f>E78/E76</f>
        <v>0.2613828038041433</v>
      </c>
      <c r="O78" s="17">
        <f>F78/F76</f>
        <v>0.21002971376232796</v>
      </c>
      <c r="P78" s="17">
        <f>G78/G76</f>
        <v>0.30163133219576915</v>
      </c>
      <c r="Q78" s="17">
        <f t="shared" ref="Q78:R78" si="77">H78/H76</f>
        <v>0.44064219505070218</v>
      </c>
      <c r="R78" s="17">
        <f t="shared" si="77"/>
        <v>0.37994069844493711</v>
      </c>
      <c r="S78" s="135">
        <f>J78/J76</f>
        <v>0.36693414986316863</v>
      </c>
      <c r="U78" s="73">
        <f t="shared" si="56"/>
        <v>0.18215124769063093</v>
      </c>
      <c r="V78" s="76">
        <f t="shared" si="57"/>
        <v>-1.3006548581768473</v>
      </c>
    </row>
    <row r="79" spans="1:22" ht="19.5" customHeight="1" thickBot="1" x14ac:dyDescent="0.3">
      <c r="A79" s="5" t="s">
        <v>9</v>
      </c>
      <c r="B79" s="6"/>
      <c r="C79" s="12">
        <v>16722680</v>
      </c>
      <c r="D79" s="13">
        <v>20815998</v>
      </c>
      <c r="E79" s="13">
        <v>25150475</v>
      </c>
      <c r="F79" s="34">
        <v>23465572</v>
      </c>
      <c r="G79" s="34">
        <v>18088459</v>
      </c>
      <c r="H79" s="34">
        <v>23301790</v>
      </c>
      <c r="I79" s="34">
        <v>30672373</v>
      </c>
      <c r="J79" s="14">
        <v>27901799</v>
      </c>
      <c r="L79" s="103">
        <f>C79/C94</f>
        <v>3.2035167505552464E-2</v>
      </c>
      <c r="M79" s="20">
        <f>D79/D94</f>
        <v>3.6030767966294307E-2</v>
      </c>
      <c r="N79" s="20">
        <f>E79/E94</f>
        <v>4.0346893827591594E-2</v>
      </c>
      <c r="O79" s="20">
        <f>F79/F94</f>
        <v>3.432966521792135E-2</v>
      </c>
      <c r="P79" s="20">
        <f>G79/G94</f>
        <v>3.3606222011077651E-2</v>
      </c>
      <c r="Q79" s="20">
        <f t="shared" ref="Q79:R79" si="78">H79/H94</f>
        <v>4.0229992773729031E-2</v>
      </c>
      <c r="R79" s="20">
        <f t="shared" si="78"/>
        <v>4.1974337542586185E-2</v>
      </c>
      <c r="S79" s="134">
        <f>J79/J94</f>
        <v>3.6092551411433242E-2</v>
      </c>
      <c r="U79" s="72">
        <f t="shared" si="56"/>
        <v>-9.0327996467700761E-2</v>
      </c>
      <c r="V79" s="71">
        <f t="shared" si="57"/>
        <v>-0.58817861311529429</v>
      </c>
    </row>
    <row r="80" spans="1:22" ht="19.5" customHeight="1" x14ac:dyDescent="0.25">
      <c r="A80" s="23"/>
      <c r="B80" t="s">
        <v>37</v>
      </c>
      <c r="C80" s="9">
        <v>7851825</v>
      </c>
      <c r="D80" s="10">
        <v>8951873</v>
      </c>
      <c r="E80" s="10">
        <v>10247540</v>
      </c>
      <c r="F80" s="33">
        <v>8485256</v>
      </c>
      <c r="G80" s="33">
        <v>3393417</v>
      </c>
      <c r="H80" s="33">
        <v>7405766</v>
      </c>
      <c r="I80" s="33">
        <v>15105832</v>
      </c>
      <c r="J80" s="11">
        <v>12972087</v>
      </c>
      <c r="L80" s="48">
        <f>C80/C79</f>
        <v>0.46953149853970777</v>
      </c>
      <c r="M80" s="17">
        <f>D80/D79</f>
        <v>0.43004774500843052</v>
      </c>
      <c r="N80" s="17">
        <f>E80/E79</f>
        <v>0.40744916348498389</v>
      </c>
      <c r="O80" s="17">
        <f>F80/F79</f>
        <v>0.36160448166360487</v>
      </c>
      <c r="P80" s="17">
        <f>G80/G79</f>
        <v>0.18760122130912313</v>
      </c>
      <c r="Q80" s="17">
        <f t="shared" ref="Q80:R80" si="79">H80/H79</f>
        <v>0.31781961814950699</v>
      </c>
      <c r="R80" s="17">
        <f t="shared" si="79"/>
        <v>0.49248983767900839</v>
      </c>
      <c r="S80" s="135">
        <f>J80/J79</f>
        <v>0.46491937670398958</v>
      </c>
      <c r="U80" s="73">
        <f t="shared" si="56"/>
        <v>-0.14125306040739763</v>
      </c>
      <c r="V80" s="78">
        <f t="shared" si="57"/>
        <v>-2.7570460975018807</v>
      </c>
    </row>
    <row r="81" spans="1:22" ht="19.5" customHeight="1" thickBot="1" x14ac:dyDescent="0.3">
      <c r="A81" s="139"/>
      <c r="B81" t="s">
        <v>36</v>
      </c>
      <c r="C81" s="9">
        <v>8870855</v>
      </c>
      <c r="D81" s="10">
        <v>11864125</v>
      </c>
      <c r="E81" s="10">
        <v>14902935</v>
      </c>
      <c r="F81" s="33">
        <v>14980316</v>
      </c>
      <c r="G81" s="33">
        <v>14695042</v>
      </c>
      <c r="H81" s="33">
        <v>15896024</v>
      </c>
      <c r="I81" s="33">
        <v>15566541</v>
      </c>
      <c r="J81" s="11">
        <v>14929712</v>
      </c>
      <c r="L81" s="48">
        <f>C81/C79</f>
        <v>0.53046850146029223</v>
      </c>
      <c r="M81" s="17">
        <f>D81/D79</f>
        <v>0.56995225499156943</v>
      </c>
      <c r="N81" s="17">
        <f>E81/E79</f>
        <v>0.59255083651501617</v>
      </c>
      <c r="O81" s="17">
        <f>F81/F79</f>
        <v>0.63839551833639507</v>
      </c>
      <c r="P81" s="17">
        <f>G81/G79</f>
        <v>0.81239877869087684</v>
      </c>
      <c r="Q81" s="17">
        <f t="shared" ref="Q81:R81" si="80">H81/H79</f>
        <v>0.68218038185049301</v>
      </c>
      <c r="R81" s="17">
        <f t="shared" si="80"/>
        <v>0.50751016232099155</v>
      </c>
      <c r="S81" s="135">
        <f>J81/J79</f>
        <v>0.53508062329601036</v>
      </c>
      <c r="U81" s="73">
        <f t="shared" si="56"/>
        <v>-4.0910116126633402E-2</v>
      </c>
      <c r="V81" s="76">
        <f t="shared" si="57"/>
        <v>2.7570460975018807</v>
      </c>
    </row>
    <row r="82" spans="1:22" ht="19.5" customHeight="1" thickBot="1" x14ac:dyDescent="0.3">
      <c r="A82" s="5" t="s">
        <v>12</v>
      </c>
      <c r="B82" s="6"/>
      <c r="C82" s="12">
        <v>18206393</v>
      </c>
      <c r="D82" s="13">
        <v>19612202</v>
      </c>
      <c r="E82" s="13">
        <v>19393201</v>
      </c>
      <c r="F82" s="34">
        <v>33026643</v>
      </c>
      <c r="G82" s="34">
        <v>27504210</v>
      </c>
      <c r="H82" s="34">
        <v>27639762</v>
      </c>
      <c r="I82" s="34">
        <v>35594671</v>
      </c>
      <c r="J82" s="14">
        <v>34973386</v>
      </c>
      <c r="L82" s="103">
        <f>C82/C94</f>
        <v>3.487747474848038E-2</v>
      </c>
      <c r="M82" s="20">
        <f>D82/D94</f>
        <v>3.3947096822842374E-2</v>
      </c>
      <c r="N82" s="20">
        <f>E82/E94</f>
        <v>3.1110960000721385E-2</v>
      </c>
      <c r="O82" s="20">
        <f>F82/F94</f>
        <v>4.8317321966914149E-2</v>
      </c>
      <c r="P82" s="20">
        <f>G82/G94</f>
        <v>5.1099576116423295E-2</v>
      </c>
      <c r="Q82" s="20">
        <f t="shared" ref="Q82:R82" si="81">H82/H94</f>
        <v>4.7719399476503319E-2</v>
      </c>
      <c r="R82" s="20">
        <f t="shared" si="81"/>
        <v>4.8710373184080141E-2</v>
      </c>
      <c r="S82" s="134">
        <f>J82/J94</f>
        <v>4.5240048221869125E-2</v>
      </c>
      <c r="U82" s="72">
        <f t="shared" si="56"/>
        <v>-1.7454438615263503E-2</v>
      </c>
      <c r="V82" s="71">
        <f t="shared" si="57"/>
        <v>-0.34703249622110161</v>
      </c>
    </row>
    <row r="83" spans="1:22" ht="19.5" customHeight="1" x14ac:dyDescent="0.25">
      <c r="A83" s="23"/>
      <c r="B83" t="s">
        <v>37</v>
      </c>
      <c r="C83" s="9">
        <v>9409422</v>
      </c>
      <c r="D83" s="10">
        <v>10124791</v>
      </c>
      <c r="E83" s="10">
        <v>9134337</v>
      </c>
      <c r="F83" s="33">
        <v>17452801</v>
      </c>
      <c r="G83" s="33">
        <v>10781989</v>
      </c>
      <c r="H83" s="33">
        <v>10162431</v>
      </c>
      <c r="I83" s="33">
        <v>18869553</v>
      </c>
      <c r="J83" s="11">
        <v>19444862</v>
      </c>
      <c r="L83" s="48">
        <f>C83/C82</f>
        <v>0.51681966878337737</v>
      </c>
      <c r="M83" s="17">
        <f>D83/D82</f>
        <v>0.51624957768638113</v>
      </c>
      <c r="N83" s="17">
        <f>E83/E82</f>
        <v>0.47100718442509826</v>
      </c>
      <c r="O83" s="17">
        <f>F83/F82</f>
        <v>0.52844610940324754</v>
      </c>
      <c r="P83" s="17">
        <f>G83/G82</f>
        <v>0.39201231375124024</v>
      </c>
      <c r="Q83" s="17">
        <f t="shared" ref="Q83:R83" si="82">H83/H82</f>
        <v>0.36767433091500573</v>
      </c>
      <c r="R83" s="17">
        <f t="shared" si="82"/>
        <v>0.53012297824019783</v>
      </c>
      <c r="S83" s="135">
        <f>J83/J82</f>
        <v>0.55599026070852853</v>
      </c>
      <c r="U83" s="73">
        <f t="shared" si="56"/>
        <v>3.0488745546860596E-2</v>
      </c>
      <c r="V83" s="78">
        <f t="shared" si="57"/>
        <v>2.5867282468330699</v>
      </c>
    </row>
    <row r="84" spans="1:22" ht="19.5" customHeight="1" thickBot="1" x14ac:dyDescent="0.3">
      <c r="A84" s="139"/>
      <c r="B84" t="s">
        <v>36</v>
      </c>
      <c r="C84" s="9">
        <v>8796971</v>
      </c>
      <c r="D84" s="10">
        <v>9487411</v>
      </c>
      <c r="E84" s="10">
        <v>10258864</v>
      </c>
      <c r="F84" s="33">
        <v>15573842</v>
      </c>
      <c r="G84" s="33">
        <v>16722221</v>
      </c>
      <c r="H84" s="33">
        <v>17477331</v>
      </c>
      <c r="I84" s="33">
        <v>16725118</v>
      </c>
      <c r="J84" s="11">
        <v>15528524</v>
      </c>
      <c r="L84" s="48">
        <f>C84/C82</f>
        <v>0.48318033121662263</v>
      </c>
      <c r="M84" s="17">
        <f>D84/D82</f>
        <v>0.48375042231361881</v>
      </c>
      <c r="N84" s="17">
        <f>E84/E82</f>
        <v>0.52899281557490174</v>
      </c>
      <c r="O84" s="17">
        <f>F84/F82</f>
        <v>0.47155389059675246</v>
      </c>
      <c r="P84" s="17">
        <f>G84/G82</f>
        <v>0.60798768624875976</v>
      </c>
      <c r="Q84" s="17">
        <f t="shared" ref="Q84:R84" si="83">H84/H82</f>
        <v>0.63232566908499432</v>
      </c>
      <c r="R84" s="17">
        <f t="shared" si="83"/>
        <v>0.46987702175980217</v>
      </c>
      <c r="S84" s="135">
        <f>J84/J82</f>
        <v>0.44400973929147153</v>
      </c>
      <c r="U84" s="73">
        <f t="shared" si="56"/>
        <v>-7.1544726919116508E-2</v>
      </c>
      <c r="V84" s="76">
        <f t="shared" si="57"/>
        <v>-2.5867282468330641</v>
      </c>
    </row>
    <row r="85" spans="1:22" ht="19.5" customHeight="1" thickBot="1" x14ac:dyDescent="0.3">
      <c r="A85" s="5" t="s">
        <v>11</v>
      </c>
      <c r="B85" s="6"/>
      <c r="C85" s="12">
        <v>49142172</v>
      </c>
      <c r="D85" s="13">
        <v>53572253</v>
      </c>
      <c r="E85" s="13">
        <v>64496107</v>
      </c>
      <c r="F85" s="34">
        <v>76521569</v>
      </c>
      <c r="G85" s="34">
        <v>70800142</v>
      </c>
      <c r="H85" s="34">
        <v>78006716</v>
      </c>
      <c r="I85" s="34">
        <v>89118696</v>
      </c>
      <c r="J85" s="14">
        <v>92534135</v>
      </c>
      <c r="L85" s="103">
        <f>C85/C94</f>
        <v>9.4140276056629085E-2</v>
      </c>
      <c r="M85" s="20">
        <f>D85/D94</f>
        <v>9.2729131568643222E-2</v>
      </c>
      <c r="N85" s="20">
        <f>E85/E94</f>
        <v>0.10346594175346538</v>
      </c>
      <c r="O85" s="20">
        <f>F85/F94</f>
        <v>0.11194953379871024</v>
      </c>
      <c r="P85" s="20">
        <f>G85/G94</f>
        <v>0.13153830796022056</v>
      </c>
      <c r="Q85" s="20">
        <f t="shared" ref="Q85:R85" si="84">H85/H94</f>
        <v>0.13467676178449522</v>
      </c>
      <c r="R85" s="20">
        <f t="shared" si="84"/>
        <v>0.1219565968130058</v>
      </c>
      <c r="S85" s="134">
        <f>J85/J94</f>
        <v>0.11969812501337294</v>
      </c>
      <c r="U85" s="72">
        <f t="shared" si="56"/>
        <v>3.8324606993800719E-2</v>
      </c>
      <c r="V85" s="71">
        <f t="shared" si="57"/>
        <v>-0.22584717996328579</v>
      </c>
    </row>
    <row r="86" spans="1:22" ht="19.5" customHeight="1" x14ac:dyDescent="0.25">
      <c r="A86" s="23"/>
      <c r="B86" t="s">
        <v>37</v>
      </c>
      <c r="C86" s="9">
        <v>15620227</v>
      </c>
      <c r="D86" s="10">
        <v>15852269</v>
      </c>
      <c r="E86" s="10">
        <v>16954742</v>
      </c>
      <c r="F86" s="33">
        <v>23629836</v>
      </c>
      <c r="G86" s="33">
        <v>12564521</v>
      </c>
      <c r="H86" s="33">
        <v>12331357</v>
      </c>
      <c r="I86" s="33">
        <v>22797838</v>
      </c>
      <c r="J86" s="11">
        <v>24863863</v>
      </c>
      <c r="L86" s="48">
        <f>C86/C85</f>
        <v>0.31785788792567005</v>
      </c>
      <c r="M86" s="17">
        <f>D86/D85</f>
        <v>0.29590446756084721</v>
      </c>
      <c r="N86" s="17">
        <f>E86/E85</f>
        <v>0.26288008359946441</v>
      </c>
      <c r="O86" s="17">
        <f>F86/F85</f>
        <v>0.30879967973474248</v>
      </c>
      <c r="P86" s="17">
        <f>G86/G85</f>
        <v>0.17746462994382131</v>
      </c>
      <c r="Q86" s="17">
        <f t="shared" ref="Q86:R86" si="85">H86/H85</f>
        <v>0.15808070935840959</v>
      </c>
      <c r="R86" s="17">
        <f t="shared" si="85"/>
        <v>0.25581431308195984</v>
      </c>
      <c r="S86" s="135">
        <f>J86/J85</f>
        <v>0.26869936159234642</v>
      </c>
      <c r="U86" s="73">
        <f t="shared" si="56"/>
        <v>9.0623724933916974E-2</v>
      </c>
      <c r="V86" s="78">
        <f t="shared" si="57"/>
        <v>1.2885048510386576</v>
      </c>
    </row>
    <row r="87" spans="1:22" ht="19.5" customHeight="1" thickBot="1" x14ac:dyDescent="0.3">
      <c r="A87" s="139"/>
      <c r="B87" t="s">
        <v>36</v>
      </c>
      <c r="C87" s="9">
        <v>33521945</v>
      </c>
      <c r="D87" s="10">
        <v>37719984</v>
      </c>
      <c r="E87" s="10">
        <v>47541365</v>
      </c>
      <c r="F87" s="33">
        <v>52891733</v>
      </c>
      <c r="G87" s="33">
        <v>58235621</v>
      </c>
      <c r="H87" s="33">
        <v>65675359</v>
      </c>
      <c r="I87" s="33">
        <v>66320858</v>
      </c>
      <c r="J87" s="11">
        <v>67670272</v>
      </c>
      <c r="L87" s="48">
        <f>C87/C85</f>
        <v>0.68214211207432995</v>
      </c>
      <c r="M87" s="17">
        <f>D87/D85</f>
        <v>0.70409553243915279</v>
      </c>
      <c r="N87" s="17">
        <f>E87/E85</f>
        <v>0.73711991640053565</v>
      </c>
      <c r="O87" s="17">
        <f>F87/F85</f>
        <v>0.69120032026525746</v>
      </c>
      <c r="P87" s="17">
        <f>G87/G85</f>
        <v>0.82253537005617872</v>
      </c>
      <c r="Q87" s="17">
        <f t="shared" ref="Q87:R87" si="86">H87/H85</f>
        <v>0.84191929064159043</v>
      </c>
      <c r="R87" s="17">
        <f t="shared" si="86"/>
        <v>0.74418568691804021</v>
      </c>
      <c r="S87" s="135">
        <f>J87/J85</f>
        <v>0.73130063840765358</v>
      </c>
      <c r="U87" s="73">
        <f t="shared" si="56"/>
        <v>2.0346751243779142E-2</v>
      </c>
      <c r="V87" s="76">
        <f t="shared" si="57"/>
        <v>-1.2885048510386632</v>
      </c>
    </row>
    <row r="88" spans="1:22" ht="19.5" customHeight="1" thickBot="1" x14ac:dyDescent="0.3">
      <c r="A88" s="5" t="s">
        <v>6</v>
      </c>
      <c r="B88" s="6"/>
      <c r="C88" s="12">
        <v>226269996</v>
      </c>
      <c r="D88" s="13">
        <v>240023988</v>
      </c>
      <c r="E88" s="13">
        <v>256594413</v>
      </c>
      <c r="F88" s="34">
        <v>271544791</v>
      </c>
      <c r="G88" s="34">
        <v>200033107</v>
      </c>
      <c r="H88" s="34">
        <v>212641752</v>
      </c>
      <c r="I88" s="34">
        <v>259315558</v>
      </c>
      <c r="J88" s="14">
        <v>278791986</v>
      </c>
      <c r="L88" s="103">
        <f>C88/C94</f>
        <v>0.43345906417755325</v>
      </c>
      <c r="M88" s="20">
        <f>D88/D94</f>
        <v>0.41546163762951022</v>
      </c>
      <c r="N88" s="20">
        <f>E88/E94</f>
        <v>0.41163387721560685</v>
      </c>
      <c r="O88" s="20">
        <f>F88/F94</f>
        <v>0.39726462950489433</v>
      </c>
      <c r="P88" s="20">
        <f>G88/G94</f>
        <v>0.37163790477716485</v>
      </c>
      <c r="Q88" s="20">
        <f t="shared" ref="Q88:R88" si="87">H88/H94</f>
        <v>0.36712098711528518</v>
      </c>
      <c r="R88" s="20">
        <f t="shared" si="87"/>
        <v>0.35486653613452357</v>
      </c>
      <c r="S88" s="134">
        <f>J88/J94</f>
        <v>0.36063316518768473</v>
      </c>
      <c r="U88" s="72">
        <f t="shared" si="56"/>
        <v>7.5107055474087678E-2</v>
      </c>
      <c r="V88" s="71">
        <f t="shared" si="57"/>
        <v>0.57666290531611653</v>
      </c>
    </row>
    <row r="89" spans="1:22" ht="19.5" customHeight="1" x14ac:dyDescent="0.25">
      <c r="A89" s="23"/>
      <c r="B89" t="s">
        <v>37</v>
      </c>
      <c r="C89" s="9">
        <v>104024643</v>
      </c>
      <c r="D89" s="10">
        <v>116913448</v>
      </c>
      <c r="E89" s="10">
        <v>134343737</v>
      </c>
      <c r="F89" s="33">
        <v>142506462</v>
      </c>
      <c r="G89" s="33">
        <v>69368984</v>
      </c>
      <c r="H89" s="33">
        <v>66475834</v>
      </c>
      <c r="I89" s="33">
        <v>115826555</v>
      </c>
      <c r="J89" s="11">
        <v>131705853</v>
      </c>
      <c r="L89" s="48">
        <f>C89/C88</f>
        <v>0.45973679603547613</v>
      </c>
      <c r="M89" s="17">
        <f>D89/D88</f>
        <v>0.48709068195300548</v>
      </c>
      <c r="N89" s="17">
        <f>E89/E88</f>
        <v>0.52356454464189761</v>
      </c>
      <c r="O89" s="17">
        <f>F89/F88</f>
        <v>0.52479910027071741</v>
      </c>
      <c r="P89" s="17">
        <f>G89/G88</f>
        <v>0.34678751452878248</v>
      </c>
      <c r="Q89" s="17">
        <f t="shared" ref="Q89:R89" si="88">H89/H88</f>
        <v>0.312618915969052</v>
      </c>
      <c r="R89" s="17">
        <f t="shared" si="88"/>
        <v>0.44666257548650434</v>
      </c>
      <c r="S89" s="135">
        <f>J89/J88</f>
        <v>0.47241620854912236</v>
      </c>
      <c r="U89" s="73">
        <f t="shared" si="56"/>
        <v>0.13709548729995466</v>
      </c>
      <c r="V89" s="78">
        <f t="shared" si="57"/>
        <v>2.575363306261802</v>
      </c>
    </row>
    <row r="90" spans="1:22" ht="19.5" customHeight="1" thickBot="1" x14ac:dyDescent="0.3">
      <c r="A90" s="139"/>
      <c r="B90" t="s">
        <v>36</v>
      </c>
      <c r="C90" s="9">
        <v>122245353</v>
      </c>
      <c r="D90" s="10">
        <v>123110540</v>
      </c>
      <c r="E90" s="10">
        <v>122250676</v>
      </c>
      <c r="F90" s="33">
        <v>129038329</v>
      </c>
      <c r="G90" s="33">
        <v>130664123</v>
      </c>
      <c r="H90" s="33">
        <v>146165918</v>
      </c>
      <c r="I90" s="33">
        <v>143489003</v>
      </c>
      <c r="J90" s="11">
        <v>147086133</v>
      </c>
      <c r="L90" s="48">
        <f>C90/C88</f>
        <v>0.54026320396452387</v>
      </c>
      <c r="M90" s="17">
        <f>D90/D88</f>
        <v>0.51290931804699458</v>
      </c>
      <c r="N90" s="17">
        <f>E90/E88</f>
        <v>0.47643545535810244</v>
      </c>
      <c r="O90" s="17">
        <f>F90/F88</f>
        <v>0.47520089972928259</v>
      </c>
      <c r="P90" s="17">
        <f>G90/G88</f>
        <v>0.65321248547121757</v>
      </c>
      <c r="Q90" s="17">
        <f t="shared" ref="Q90:R90" si="89">H90/H88</f>
        <v>0.687381084030948</v>
      </c>
      <c r="R90" s="17">
        <f t="shared" si="89"/>
        <v>0.55333742451349566</v>
      </c>
      <c r="S90" s="135">
        <f>J90/J88</f>
        <v>0.52758379145087764</v>
      </c>
      <c r="U90" s="73">
        <f t="shared" si="56"/>
        <v>2.5069029157586385E-2</v>
      </c>
      <c r="V90" s="76">
        <f t="shared" si="57"/>
        <v>-2.575363306261802</v>
      </c>
    </row>
    <row r="91" spans="1:22" ht="19.5" customHeight="1" thickBot="1" x14ac:dyDescent="0.3">
      <c r="A91" s="5" t="s">
        <v>7</v>
      </c>
      <c r="B91" s="6"/>
      <c r="C91" s="12">
        <v>3893747</v>
      </c>
      <c r="D91" s="13">
        <v>5074930</v>
      </c>
      <c r="E91" s="13">
        <v>7528183</v>
      </c>
      <c r="F91" s="34">
        <v>6090350</v>
      </c>
      <c r="G91" s="34">
        <v>2930139</v>
      </c>
      <c r="H91" s="34">
        <v>2795978</v>
      </c>
      <c r="I91" s="34">
        <v>4287168</v>
      </c>
      <c r="J91" s="14">
        <v>5026637</v>
      </c>
      <c r="L91" s="103">
        <f>C91/C94</f>
        <v>7.4591415592023761E-3</v>
      </c>
      <c r="M91" s="20">
        <f>D91/D94</f>
        <v>8.784283380272517E-3</v>
      </c>
      <c r="N91" s="20">
        <f>E91/E94</f>
        <v>1.2076861379981093E-2</v>
      </c>
      <c r="O91" s="20">
        <f>F91/F94</f>
        <v>8.9100609420459595E-3</v>
      </c>
      <c r="P91" s="20">
        <f>G91/G94</f>
        <v>5.4438524452147669E-3</v>
      </c>
      <c r="Q91" s="20">
        <f t="shared" ref="Q91:R91" si="90">H91/H94</f>
        <v>4.8271903032129871E-3</v>
      </c>
      <c r="R91" s="20">
        <f t="shared" si="90"/>
        <v>5.8668769036479222E-3</v>
      </c>
      <c r="S91" s="134">
        <f>J91/J94</f>
        <v>6.5022385957662649E-3</v>
      </c>
      <c r="U91" s="72">
        <f t="shared" si="56"/>
        <v>0.17248426000567274</v>
      </c>
      <c r="V91" s="71">
        <f t="shared" si="57"/>
        <v>6.3536169211834276E-2</v>
      </c>
    </row>
    <row r="92" spans="1:22" ht="19.5" customHeight="1" x14ac:dyDescent="0.25">
      <c r="A92" s="23"/>
      <c r="B92" t="s">
        <v>37</v>
      </c>
      <c r="C92" s="9">
        <v>3363918</v>
      </c>
      <c r="D92" s="10">
        <v>4425759</v>
      </c>
      <c r="E92" s="10">
        <v>6896252</v>
      </c>
      <c r="F92" s="33">
        <v>5370912</v>
      </c>
      <c r="G92" s="33">
        <v>2279028</v>
      </c>
      <c r="H92" s="33">
        <v>2016613</v>
      </c>
      <c r="I92" s="33">
        <v>3296712</v>
      </c>
      <c r="J92" s="11">
        <v>3761400</v>
      </c>
      <c r="L92" s="48">
        <f>C92/C91</f>
        <v>0.86392824187087658</v>
      </c>
      <c r="M92" s="17">
        <f>D92/D91</f>
        <v>0.87208276764408577</v>
      </c>
      <c r="N92" s="17">
        <f>E92/E91</f>
        <v>0.91605796511588522</v>
      </c>
      <c r="O92" s="17">
        <f>F92/F91</f>
        <v>0.88187247038347549</v>
      </c>
      <c r="P92" s="17">
        <f>G92/G91</f>
        <v>0.77778835748065189</v>
      </c>
      <c r="Q92" s="17">
        <f t="shared" ref="Q92:R92" si="91">H92/H91</f>
        <v>0.72125495980297416</v>
      </c>
      <c r="R92" s="17">
        <f t="shared" si="91"/>
        <v>0.76897196470957052</v>
      </c>
      <c r="S92" s="135">
        <f>J92/J91</f>
        <v>0.74829354098973133</v>
      </c>
      <c r="U92" s="73">
        <f t="shared" si="56"/>
        <v>0.14095498787883201</v>
      </c>
      <c r="V92" s="78">
        <f t="shared" si="57"/>
        <v>-2.067842371983919</v>
      </c>
    </row>
    <row r="93" spans="1:22" ht="19.5" customHeight="1" thickBot="1" x14ac:dyDescent="0.3">
      <c r="A93" s="139"/>
      <c r="B93" t="s">
        <v>36</v>
      </c>
      <c r="C93" s="9">
        <v>529829</v>
      </c>
      <c r="D93" s="10">
        <v>649171</v>
      </c>
      <c r="E93" s="10">
        <v>631931</v>
      </c>
      <c r="F93" s="33">
        <v>719438</v>
      </c>
      <c r="G93" s="33">
        <v>651111</v>
      </c>
      <c r="H93" s="33">
        <v>779365</v>
      </c>
      <c r="I93" s="33">
        <v>990456</v>
      </c>
      <c r="J93" s="11">
        <v>1265237</v>
      </c>
      <c r="L93" s="48">
        <f>C93/C91</f>
        <v>0.13607175812912345</v>
      </c>
      <c r="M93" s="17">
        <f>D93/D91</f>
        <v>0.12791723235591426</v>
      </c>
      <c r="N93" s="17">
        <f>E93/E91</f>
        <v>8.3942034884114794E-2</v>
      </c>
      <c r="O93" s="17">
        <f>F93/F91</f>
        <v>0.11812752961652451</v>
      </c>
      <c r="P93" s="17">
        <f>G93/G91</f>
        <v>0.22221164251934805</v>
      </c>
      <c r="Q93" s="17">
        <f t="shared" ref="Q93:R93" si="92">H93/H91</f>
        <v>0.2787450401970259</v>
      </c>
      <c r="R93" s="17">
        <f t="shared" si="92"/>
        <v>0.23102803529042948</v>
      </c>
      <c r="S93" s="135">
        <f>J93/J91</f>
        <v>0.25170645901026867</v>
      </c>
      <c r="U93" s="73">
        <f t="shared" si="56"/>
        <v>0.2774287802789826</v>
      </c>
      <c r="V93" s="76">
        <f t="shared" si="57"/>
        <v>2.067842371983919</v>
      </c>
    </row>
    <row r="94" spans="1:22" ht="19.5" customHeight="1" thickBot="1" x14ac:dyDescent="0.3">
      <c r="A94" s="355" t="s">
        <v>21</v>
      </c>
      <c r="B94" s="366"/>
      <c r="C94" s="146">
        <v>522010069</v>
      </c>
      <c r="D94" s="147">
        <v>577728402</v>
      </c>
      <c r="E94" s="144">
        <f t="shared" ref="E94:J94" si="93">E55+E58+E61+E64+E67+E70+E73+E76+E79+E82+E85+E88+E91</f>
        <v>623355917</v>
      </c>
      <c r="F94" s="144">
        <f t="shared" si="93"/>
        <v>683536290</v>
      </c>
      <c r="G94" s="144">
        <f t="shared" ref="G94:I94" si="94">G55+G58+G61+G64+G67+G70+G73+G76+G79+G82+G85+G88+G91</f>
        <v>538247322</v>
      </c>
      <c r="H94" s="144">
        <f t="shared" si="94"/>
        <v>579214372</v>
      </c>
      <c r="I94" s="144">
        <f t="shared" si="94"/>
        <v>730741086</v>
      </c>
      <c r="J94" s="150">
        <f t="shared" si="93"/>
        <v>773062527</v>
      </c>
      <c r="L94" s="142">
        <f t="shared" ref="L94" si="95">L55+L58+L61+L64+L67+L70+L73+L76+L79+L82+L85+L88+L91</f>
        <v>0.99999999999999989</v>
      </c>
      <c r="M94" s="143">
        <f t="shared" ref="M94:N94" si="96">M55+M58+M61+M64+M67+M70+M73+M76+M79+M82+M85+M88+M91</f>
        <v>1</v>
      </c>
      <c r="N94" s="143">
        <f t="shared" si="96"/>
        <v>1</v>
      </c>
      <c r="O94" s="143">
        <f t="shared" ref="O94" si="97">O55+O58+O61+O64+O67+O70+O73+O76+O79+O82+O85+O88+O91</f>
        <v>0.99999999999999989</v>
      </c>
      <c r="P94" s="143">
        <f t="shared" ref="P94:R94" si="98">P55+P58+P61+P64+P67+P70+P73+P76+P79+P82+P85+P88+P91</f>
        <v>0.99999999999999989</v>
      </c>
      <c r="Q94" s="143">
        <f t="shared" si="98"/>
        <v>1</v>
      </c>
      <c r="R94" s="143">
        <f t="shared" si="98"/>
        <v>1</v>
      </c>
      <c r="S94" s="247">
        <f t="shared" ref="S94" si="99">S55+S58+S61+S64+S67+S70+S73+S76+S79+S82+S85+S88+S91</f>
        <v>1</v>
      </c>
      <c r="U94" s="119">
        <f t="shared" si="56"/>
        <v>5.7915781404413877E-2</v>
      </c>
      <c r="V94" s="122">
        <f t="shared" si="57"/>
        <v>0</v>
      </c>
    </row>
    <row r="95" spans="1:22" ht="19.5" customHeight="1" x14ac:dyDescent="0.25">
      <c r="A95" s="23"/>
      <c r="B95" t="s">
        <v>37</v>
      </c>
      <c r="C95" s="47">
        <f t="shared" ref="C95" si="100">C56+C59+C62+C65+C68+C71+C74+C77+C80+C83+C86+C89+C92</f>
        <v>251533440</v>
      </c>
      <c r="D95" s="10">
        <f t="shared" ref="D95:E95" si="101">D56+D59+D62+D65+D68+D71+D74+D77+D80+D83+D86+D89+D92</f>
        <v>288451381</v>
      </c>
      <c r="E95" s="10">
        <f t="shared" si="101"/>
        <v>313935902</v>
      </c>
      <c r="F95" s="10">
        <f t="shared" ref="F95:G95" si="102">F56+F59+F62+F65+F68+F71+F74+F77+F80+F83+F86+F89+F92</f>
        <v>351270523</v>
      </c>
      <c r="G95" s="10">
        <f t="shared" si="102"/>
        <v>187039707</v>
      </c>
      <c r="H95" s="10">
        <f t="shared" ref="H95:I95" si="103">H56+H59+H62+H65+H68+H71+H74+H77+H80+H83+H86+H89+H92</f>
        <v>187635137</v>
      </c>
      <c r="I95" s="10">
        <f t="shared" si="103"/>
        <v>339012306</v>
      </c>
      <c r="J95" s="127">
        <f t="shared" ref="J95" si="104">J56+J59+J62+J65+J68+J71+J74+J77+J80+J83+J86+J89+J92</f>
        <v>373221173</v>
      </c>
      <c r="L95" s="148">
        <f>C95/C94</f>
        <v>0.4818555329437525</v>
      </c>
      <c r="M95" s="136">
        <f>D95/D94</f>
        <v>0.49928544278146808</v>
      </c>
      <c r="N95" s="136">
        <f>E95/E94</f>
        <v>0.50362223801591022</v>
      </c>
      <c r="O95" s="136">
        <f>F95/F94</f>
        <v>0.51390179005711611</v>
      </c>
      <c r="P95" s="136">
        <f>G95/G94</f>
        <v>0.3474977010661281</v>
      </c>
      <c r="Q95" s="136">
        <f t="shared" ref="Q95:R95" si="105">H95/H94</f>
        <v>0.32394765404750697</v>
      </c>
      <c r="R95" s="136">
        <f t="shared" si="105"/>
        <v>0.46392944436136441</v>
      </c>
      <c r="S95" s="137">
        <f>J95/J94</f>
        <v>0.48278264689448591</v>
      </c>
      <c r="U95" s="73">
        <f t="shared" si="56"/>
        <v>0.10090744906469561</v>
      </c>
      <c r="V95" s="78">
        <f t="shared" si="57"/>
        <v>1.8853202533121505</v>
      </c>
    </row>
    <row r="96" spans="1:22" ht="19.5" customHeight="1" thickBot="1" x14ac:dyDescent="0.3">
      <c r="A96" s="29"/>
      <c r="B96" s="24" t="s">
        <v>36</v>
      </c>
      <c r="C96" s="145">
        <f t="shared" ref="C96" si="106">C57+C60+C63+C66+C69+C72+C75+C78+C81+C84+C87+C90+C93</f>
        <v>270476629</v>
      </c>
      <c r="D96" s="31">
        <f t="shared" ref="D96:E96" si="107">D57+D60+D63+D66+D69+D72+D75+D78+D81+D84+D87+D90+D93</f>
        <v>289277021</v>
      </c>
      <c r="E96" s="31">
        <f t="shared" si="107"/>
        <v>309420015</v>
      </c>
      <c r="F96" s="31">
        <f t="shared" ref="F96:G96" si="108">F57+F60+F63+F66+F69+F72+F75+F78+F81+F84+F87+F90+F93</f>
        <v>332265767</v>
      </c>
      <c r="G96" s="31">
        <f t="shared" si="108"/>
        <v>351207615</v>
      </c>
      <c r="H96" s="31">
        <f t="shared" ref="H96:I96" si="109">H57+H60+H63+H66+H69+H72+H75+H78+H81+H84+H87+H90+H93</f>
        <v>391579235</v>
      </c>
      <c r="I96" s="31">
        <f t="shared" si="109"/>
        <v>391728780</v>
      </c>
      <c r="J96" s="128">
        <f t="shared" ref="J96" si="110">J57+J60+J63+J66+J69+J72+J75+J78+J81+J84+J87+J90+J93</f>
        <v>399841354</v>
      </c>
      <c r="K96" s="149"/>
      <c r="L96" s="140">
        <f>C96/C94</f>
        <v>0.5181444670562475</v>
      </c>
      <c r="M96" s="141">
        <f>D96/D94</f>
        <v>0.50071455721853186</v>
      </c>
      <c r="N96" s="141">
        <f>E96/E94</f>
        <v>0.49637776198408973</v>
      </c>
      <c r="O96" s="141">
        <f>F96/F94</f>
        <v>0.48609820994288394</v>
      </c>
      <c r="P96" s="141">
        <f>G96/G94</f>
        <v>0.6525022989338719</v>
      </c>
      <c r="Q96" s="141">
        <f t="shared" ref="Q96:R96" si="111">H96/H94</f>
        <v>0.67605234595249308</v>
      </c>
      <c r="R96" s="141">
        <f t="shared" si="111"/>
        <v>0.53607055563863559</v>
      </c>
      <c r="S96" s="138">
        <f>J96/J94</f>
        <v>0.51721735310551409</v>
      </c>
      <c r="T96" s="149"/>
      <c r="U96" s="75">
        <f t="shared" si="56"/>
        <v>2.0709670604237961E-2</v>
      </c>
      <c r="V96" s="76">
        <f t="shared" si="57"/>
        <v>-1.8853202533121505</v>
      </c>
    </row>
    <row r="99" spans="1:12" x14ac:dyDescent="0.25">
      <c r="A99" s="1" t="s">
        <v>27</v>
      </c>
      <c r="L99" s="1" t="str">
        <f>U3</f>
        <v>VARIAÇÃO (JAN-DEZ)</v>
      </c>
    </row>
    <row r="100" spans="1:12" ht="15.75" thickBot="1" x14ac:dyDescent="0.3"/>
    <row r="101" spans="1:12" ht="24" customHeight="1" x14ac:dyDescent="0.25">
      <c r="A101" s="355" t="s">
        <v>26</v>
      </c>
      <c r="B101" s="366"/>
      <c r="C101" s="357">
        <v>2016</v>
      </c>
      <c r="D101" s="348">
        <v>2017</v>
      </c>
      <c r="E101" s="348">
        <v>2018</v>
      </c>
      <c r="F101" s="348">
        <v>2019</v>
      </c>
      <c r="G101" s="348">
        <v>2020</v>
      </c>
      <c r="H101" s="348">
        <v>2021</v>
      </c>
      <c r="I101" s="348">
        <v>2022</v>
      </c>
      <c r="J101" s="342">
        <v>2023</v>
      </c>
      <c r="L101" s="351" t="s">
        <v>90</v>
      </c>
    </row>
    <row r="102" spans="1:12" ht="20.25" customHeight="1" thickBot="1" x14ac:dyDescent="0.3">
      <c r="A102" s="367"/>
      <c r="B102" s="368"/>
      <c r="C102" s="369"/>
      <c r="D102" s="350"/>
      <c r="E102" s="350"/>
      <c r="F102" s="350"/>
      <c r="G102" s="350"/>
      <c r="H102" s="350"/>
      <c r="I102" s="350"/>
      <c r="J102" s="370"/>
      <c r="L102" s="352"/>
    </row>
    <row r="103" spans="1:12" ht="20.100000000000001" customHeight="1" thickBot="1" x14ac:dyDescent="0.3">
      <c r="A103" s="5" t="s">
        <v>10</v>
      </c>
      <c r="B103" s="6"/>
      <c r="C103" s="37">
        <f>C55/C7</f>
        <v>4.4284264738846284</v>
      </c>
      <c r="D103" s="118">
        <f t="shared" ref="D103:J103" si="112">D55/D7</f>
        <v>4.6757027816022907</v>
      </c>
      <c r="E103" s="118">
        <f t="shared" si="112"/>
        <v>4.7856998097440906</v>
      </c>
      <c r="F103" s="118">
        <f t="shared" ref="F103:G122" si="113">F55/F7</f>
        <v>4.8555469169707486</v>
      </c>
      <c r="G103" s="118">
        <f t="shared" si="113"/>
        <v>4.2096385053430767</v>
      </c>
      <c r="H103" s="118">
        <f t="shared" ref="H103" si="114">H55/H7</f>
        <v>4.2870467191630341</v>
      </c>
      <c r="I103" s="118">
        <f t="shared" ref="I103" si="115">I55/I7</f>
        <v>5.1249612913677014</v>
      </c>
      <c r="J103" s="104">
        <f t="shared" si="112"/>
        <v>5.6584409092279602</v>
      </c>
      <c r="L103" s="22">
        <f>(J103-I103)/I103</f>
        <v>0.10409437018750414</v>
      </c>
    </row>
    <row r="104" spans="1:12" ht="20.100000000000001" customHeight="1" x14ac:dyDescent="0.25">
      <c r="A104" s="23"/>
      <c r="B104" t="s">
        <v>37</v>
      </c>
      <c r="C104" s="38">
        <f t="shared" ref="C104:J104" si="116">C56/C8</f>
        <v>8.3407750570927028</v>
      </c>
      <c r="D104" s="26">
        <f t="shared" si="116"/>
        <v>8.3926113663102786</v>
      </c>
      <c r="E104" s="26">
        <f t="shared" si="116"/>
        <v>8.7688624445989944</v>
      </c>
      <c r="F104" s="26">
        <f t="shared" si="113"/>
        <v>8.861632720002369</v>
      </c>
      <c r="G104" s="26">
        <f t="shared" si="113"/>
        <v>8.7098588037958002</v>
      </c>
      <c r="H104" s="26">
        <f t="shared" ref="H104" si="117">H56/H8</f>
        <v>8.7108279571319205</v>
      </c>
      <c r="I104" s="26">
        <f t="shared" ref="I104" si="118">I56/I8</f>
        <v>9.5542379380992752</v>
      </c>
      <c r="J104" s="105">
        <f t="shared" si="116"/>
        <v>10.567952913431954</v>
      </c>
      <c r="L104" s="28">
        <f t="shared" ref="L104:L144" si="119">(J104-I104)/I104</f>
        <v>0.10610108120610065</v>
      </c>
    </row>
    <row r="105" spans="1:12" ht="20.100000000000001" customHeight="1" thickBot="1" x14ac:dyDescent="0.3">
      <c r="A105" s="23"/>
      <c r="B105" t="s">
        <v>36</v>
      </c>
      <c r="C105" s="38">
        <f t="shared" ref="C105:J105" si="120">C57/C9</f>
        <v>3.1072184101681737</v>
      </c>
      <c r="D105" s="26">
        <f t="shared" si="120"/>
        <v>3.1804030646425181</v>
      </c>
      <c r="E105" s="26">
        <f t="shared" si="120"/>
        <v>3.2743204425841306</v>
      </c>
      <c r="F105" s="26">
        <f t="shared" si="113"/>
        <v>3.2864474761518645</v>
      </c>
      <c r="G105" s="26">
        <f t="shared" si="113"/>
        <v>3.2743548290191482</v>
      </c>
      <c r="H105" s="26">
        <f t="shared" ref="H105" si="121">H57/H9</f>
        <v>3.3635217421674963</v>
      </c>
      <c r="I105" s="26">
        <f t="shared" ref="I105" si="122">I57/I9</f>
        <v>3.5517084313949545</v>
      </c>
      <c r="J105" s="105">
        <f t="shared" si="120"/>
        <v>3.7339970810888694</v>
      </c>
      <c r="L105" s="28">
        <f t="shared" si="119"/>
        <v>5.1324215716187026E-2</v>
      </c>
    </row>
    <row r="106" spans="1:12" ht="20.100000000000001" customHeight="1" thickBot="1" x14ac:dyDescent="0.3">
      <c r="A106" s="5" t="s">
        <v>18</v>
      </c>
      <c r="B106" s="6"/>
      <c r="C106" s="37">
        <f t="shared" ref="C106:J106" si="123">C58/C10</f>
        <v>4.5605208350719852</v>
      </c>
      <c r="D106" s="118">
        <f t="shared" si="123"/>
        <v>5.2979740105632986</v>
      </c>
      <c r="E106" s="118">
        <f t="shared" si="123"/>
        <v>5.4536789402752657</v>
      </c>
      <c r="F106" s="118">
        <f t="shared" si="113"/>
        <v>6.4971067216215594</v>
      </c>
      <c r="G106" s="118">
        <f t="shared" si="113"/>
        <v>6.3082842651431239</v>
      </c>
      <c r="H106" s="118">
        <f t="shared" ref="H106" si="124">H58/H10</f>
        <v>6.1706281691180669</v>
      </c>
      <c r="I106" s="118">
        <f t="shared" ref="I106" si="125">I58/I10</f>
        <v>6.5572362027776654</v>
      </c>
      <c r="J106" s="104">
        <f t="shared" si="123"/>
        <v>7.4539838416345665</v>
      </c>
      <c r="L106" s="22">
        <f t="shared" si="119"/>
        <v>0.13675695233870577</v>
      </c>
    </row>
    <row r="107" spans="1:12" ht="20.100000000000001" customHeight="1" x14ac:dyDescent="0.25">
      <c r="A107" s="23"/>
      <c r="B107" t="s">
        <v>37</v>
      </c>
      <c r="C107" s="38">
        <f t="shared" ref="C107:J107" si="126">C59/C11</f>
        <v>5.2730976957792945</v>
      </c>
      <c r="D107" s="26">
        <f t="shared" si="126"/>
        <v>6.1131859492436869</v>
      </c>
      <c r="E107" s="26">
        <f t="shared" si="126"/>
        <v>5.6729808754556217</v>
      </c>
      <c r="F107" s="26">
        <f t="shared" si="113"/>
        <v>6.9424964576496411</v>
      </c>
      <c r="G107" s="26">
        <f t="shared" si="113"/>
        <v>6.4647493741631248</v>
      </c>
      <c r="H107" s="26">
        <f t="shared" ref="H107" si="127">H59/H11</f>
        <v>5.5641234748813355</v>
      </c>
      <c r="I107" s="26">
        <f t="shared" ref="I107" si="128">I59/I11</f>
        <v>5.8064225523380184</v>
      </c>
      <c r="J107" s="105">
        <f t="shared" si="126"/>
        <v>6.8600811423571058</v>
      </c>
      <c r="L107" s="28">
        <f t="shared" si="119"/>
        <v>0.18146433204294105</v>
      </c>
    </row>
    <row r="108" spans="1:12" ht="20.100000000000001" customHeight="1" thickBot="1" x14ac:dyDescent="0.3">
      <c r="A108" s="23"/>
      <c r="B108" t="s">
        <v>36</v>
      </c>
      <c r="C108" s="38">
        <f t="shared" ref="C108:J108" si="129">C60/C12</f>
        <v>3.0683299669482187</v>
      </c>
      <c r="D108" s="26">
        <f t="shared" si="129"/>
        <v>3.4523042163670796</v>
      </c>
      <c r="E108" s="26">
        <f t="shared" si="129"/>
        <v>4.9327896800144559</v>
      </c>
      <c r="F108" s="26">
        <f t="shared" si="113"/>
        <v>5.4892722757062522</v>
      </c>
      <c r="G108" s="26">
        <f t="shared" si="113"/>
        <v>6.1064703183012803</v>
      </c>
      <c r="H108" s="26">
        <f t="shared" ref="H108" si="130">H60/H12</f>
        <v>6.8455806236617081</v>
      </c>
      <c r="I108" s="26">
        <f t="shared" ref="I108" si="131">I60/I12</f>
        <v>8.1720527847546141</v>
      </c>
      <c r="J108" s="105">
        <f t="shared" si="129"/>
        <v>8.558869016346133</v>
      </c>
      <c r="L108" s="28">
        <f t="shared" si="119"/>
        <v>4.7334034884496161E-2</v>
      </c>
    </row>
    <row r="109" spans="1:12" ht="20.100000000000001" customHeight="1" thickBot="1" x14ac:dyDescent="0.3">
      <c r="A109" s="5" t="s">
        <v>15</v>
      </c>
      <c r="B109" s="6"/>
      <c r="C109" s="37">
        <f t="shared" ref="C109:J109" si="132">C61/C13</f>
        <v>7.1257605298372049</v>
      </c>
      <c r="D109" s="118">
        <f t="shared" si="132"/>
        <v>7.7304463913273862</v>
      </c>
      <c r="E109" s="118">
        <f t="shared" si="132"/>
        <v>8.490370157118889</v>
      </c>
      <c r="F109" s="118">
        <f t="shared" si="113"/>
        <v>9.6136950596966457</v>
      </c>
      <c r="G109" s="118">
        <f t="shared" si="113"/>
        <v>8.2568996585562786</v>
      </c>
      <c r="H109" s="118">
        <f t="shared" ref="H109" si="133">H61/H13</f>
        <v>8.2312299840267933</v>
      </c>
      <c r="I109" s="118">
        <f t="shared" ref="I109" si="134">I61/I13</f>
        <v>9.6954947002703271</v>
      </c>
      <c r="J109" s="104">
        <f t="shared" si="132"/>
        <v>9.964179225240386</v>
      </c>
      <c r="L109" s="22">
        <f t="shared" si="119"/>
        <v>2.7712306929791576E-2</v>
      </c>
    </row>
    <row r="110" spans="1:12" ht="20.100000000000001" customHeight="1" x14ac:dyDescent="0.25">
      <c r="A110" s="23"/>
      <c r="B110" t="s">
        <v>37</v>
      </c>
      <c r="C110" s="38">
        <f t="shared" ref="C110:J110" si="135">C62/C14</f>
        <v>13.142143378334337</v>
      </c>
      <c r="D110" s="26">
        <f t="shared" si="135"/>
        <v>14.005606159422275</v>
      </c>
      <c r="E110" s="26">
        <f t="shared" si="135"/>
        <v>15.710852034383059</v>
      </c>
      <c r="F110" s="26">
        <f t="shared" si="113"/>
        <v>16.516943049386594</v>
      </c>
      <c r="G110" s="26">
        <f t="shared" si="113"/>
        <v>16.82118789067847</v>
      </c>
      <c r="H110" s="26">
        <f t="shared" ref="H110" si="136">H62/H14</f>
        <v>16.08776306488986</v>
      </c>
      <c r="I110" s="26">
        <f t="shared" ref="I110" si="137">I62/I14</f>
        <v>16.91149448579635</v>
      </c>
      <c r="J110" s="105">
        <f t="shared" si="135"/>
        <v>17.122275120122669</v>
      </c>
      <c r="L110" s="28">
        <f t="shared" si="119"/>
        <v>1.2463749700143294E-2</v>
      </c>
    </row>
    <row r="111" spans="1:12" ht="20.100000000000001" customHeight="1" thickBot="1" x14ac:dyDescent="0.3">
      <c r="A111" s="23"/>
      <c r="B111" t="s">
        <v>36</v>
      </c>
      <c r="C111" s="38">
        <f t="shared" ref="C111:J111" si="138">C63/C15</f>
        <v>4.6082630427651941</v>
      </c>
      <c r="D111" s="26">
        <f t="shared" si="138"/>
        <v>4.758014830125072</v>
      </c>
      <c r="E111" s="26">
        <f t="shared" si="138"/>
        <v>5.2158887373037963</v>
      </c>
      <c r="F111" s="26">
        <f t="shared" si="113"/>
        <v>5.8826120227282956</v>
      </c>
      <c r="G111" s="26">
        <f t="shared" si="113"/>
        <v>5.9330299758527998</v>
      </c>
      <c r="H111" s="26">
        <f t="shared" ref="H111" si="139">H63/H15</f>
        <v>6.1931502316495362</v>
      </c>
      <c r="I111" s="26">
        <f t="shared" ref="I111" si="140">I63/I15</f>
        <v>6.4556266382665752</v>
      </c>
      <c r="J111" s="105">
        <f t="shared" si="138"/>
        <v>6.6733487714972233</v>
      </c>
      <c r="L111" s="28">
        <f t="shared" si="119"/>
        <v>3.3725948762289237E-2</v>
      </c>
    </row>
    <row r="112" spans="1:12" ht="20.100000000000001" customHeight="1" thickBot="1" x14ac:dyDescent="0.3">
      <c r="A112" s="5" t="s">
        <v>8</v>
      </c>
      <c r="B112" s="6"/>
      <c r="C112" s="37">
        <f t="shared" ref="C112:E112" si="141">C64/C16</f>
        <v>3.5011749527715064</v>
      </c>
      <c r="D112" s="118">
        <f t="shared" si="141"/>
        <v>2.6659959758551306</v>
      </c>
      <c r="E112" s="118">
        <f t="shared" si="141"/>
        <v>2.6054427545742298</v>
      </c>
      <c r="F112" s="118">
        <f t="shared" si="113"/>
        <v>2.2210337066591532</v>
      </c>
      <c r="G112" s="118">
        <f t="shared" si="113"/>
        <v>2.3451729345858459</v>
      </c>
      <c r="H112" s="118"/>
      <c r="I112" s="118"/>
      <c r="J112" s="104"/>
      <c r="L112" s="22"/>
    </row>
    <row r="113" spans="1:12" ht="20.100000000000001" customHeight="1" x14ac:dyDescent="0.25">
      <c r="A113" s="23"/>
      <c r="B113" t="s">
        <v>37</v>
      </c>
      <c r="C113" s="38">
        <f t="shared" ref="C113:E113" si="142">C65/C17</f>
        <v>6.3988203266787655</v>
      </c>
      <c r="D113" s="26">
        <f t="shared" si="142"/>
        <v>3.142810838843511</v>
      </c>
      <c r="E113" s="26">
        <f t="shared" si="142"/>
        <v>3.4584985053288277</v>
      </c>
      <c r="F113" s="26">
        <f t="shared" si="113"/>
        <v>2.8007500021904268</v>
      </c>
      <c r="G113" s="26">
        <f t="shared" si="113"/>
        <v>3.0593498746433818</v>
      </c>
      <c r="H113" s="26"/>
      <c r="I113" s="26"/>
      <c r="J113" s="105"/>
      <c r="L113" s="28"/>
    </row>
    <row r="114" spans="1:12" ht="20.100000000000001" customHeight="1" thickBot="1" x14ac:dyDescent="0.3">
      <c r="A114" s="139"/>
      <c r="B114" t="s">
        <v>36</v>
      </c>
      <c r="C114" s="38">
        <f t="shared" ref="C114:E114" si="143">C66/C18</f>
        <v>1.8313554028732042</v>
      </c>
      <c r="D114" s="26">
        <f t="shared" si="143"/>
        <v>2.1490453320838703</v>
      </c>
      <c r="E114" s="26">
        <f t="shared" si="143"/>
        <v>1.8330268616317045</v>
      </c>
      <c r="F114" s="26">
        <f t="shared" si="113"/>
        <v>1.8614387112903401</v>
      </c>
      <c r="G114" s="26">
        <f t="shared" si="113"/>
        <v>2.1099038803844783</v>
      </c>
      <c r="H114" s="26"/>
      <c r="I114" s="26"/>
      <c r="J114" s="105"/>
      <c r="L114" s="28"/>
    </row>
    <row r="115" spans="1:12" ht="20.100000000000001" customHeight="1" thickBot="1" x14ac:dyDescent="0.3">
      <c r="A115" s="5" t="s">
        <v>16</v>
      </c>
      <c r="B115" s="6"/>
      <c r="C115" s="37">
        <f t="shared" ref="C115:J115" si="144">C67/C19</f>
        <v>10.028136994390316</v>
      </c>
      <c r="D115" s="118">
        <f t="shared" si="144"/>
        <v>6.7565890903751562</v>
      </c>
      <c r="E115" s="118">
        <f t="shared" si="144"/>
        <v>7.4121746431570106</v>
      </c>
      <c r="F115" s="118">
        <f t="shared" si="113"/>
        <v>8.079265819361817</v>
      </c>
      <c r="G115" s="118">
        <f t="shared" si="113"/>
        <v>8.3095723762794709</v>
      </c>
      <c r="H115" s="118">
        <f t="shared" ref="H115" si="145">H67/H19</f>
        <v>7.0151195176445382</v>
      </c>
      <c r="I115" s="118">
        <f t="shared" ref="I115" si="146">I67/I19</f>
        <v>8.3300273597811216</v>
      </c>
      <c r="J115" s="104">
        <f t="shared" si="144"/>
        <v>9.3183800990332468</v>
      </c>
      <c r="L115" s="22">
        <f t="shared" si="119"/>
        <v>0.11864939892323415</v>
      </c>
    </row>
    <row r="116" spans="1:12" ht="20.100000000000001" customHeight="1" x14ac:dyDescent="0.25">
      <c r="A116" s="23"/>
      <c r="B116" t="s">
        <v>37</v>
      </c>
      <c r="C116" s="38">
        <f t="shared" ref="C116:J116" si="147">C68/C20</f>
        <v>13.75466297322253</v>
      </c>
      <c r="D116" s="26">
        <f t="shared" si="147"/>
        <v>10.495685902002691</v>
      </c>
      <c r="E116" s="26">
        <f t="shared" si="147"/>
        <v>12.950920856147336</v>
      </c>
      <c r="F116" s="26">
        <f t="shared" si="113"/>
        <v>10.068164450557848</v>
      </c>
      <c r="G116" s="26">
        <f t="shared" si="113"/>
        <v>9.1511891531451433</v>
      </c>
      <c r="H116" s="26">
        <f t="shared" ref="H116" si="148">H68/H20</f>
        <v>8.5774050780340083</v>
      </c>
      <c r="I116" s="26">
        <f t="shared" ref="I116" si="149">I68/I20</f>
        <v>9.5451962720437926</v>
      </c>
      <c r="J116" s="105">
        <f t="shared" si="147"/>
        <v>10.229537903956508</v>
      </c>
      <c r="L116" s="28">
        <f t="shared" si="119"/>
        <v>7.1694872730593565E-2</v>
      </c>
    </row>
    <row r="117" spans="1:12" ht="20.100000000000001" customHeight="1" thickBot="1" x14ac:dyDescent="0.3">
      <c r="A117" s="139"/>
      <c r="B117" t="s">
        <v>36</v>
      </c>
      <c r="C117" s="38">
        <f t="shared" ref="C117:J117" si="150">C69/C21</f>
        <v>3.4174447174447176</v>
      </c>
      <c r="D117" s="26">
        <f t="shared" si="150"/>
        <v>3.5232390991854334</v>
      </c>
      <c r="E117" s="26">
        <f t="shared" si="150"/>
        <v>3.3732123411978221</v>
      </c>
      <c r="F117" s="26">
        <f t="shared" si="113"/>
        <v>4.1576092415871422</v>
      </c>
      <c r="G117" s="26">
        <f t="shared" si="113"/>
        <v>4.2929882253102791</v>
      </c>
      <c r="H117" s="26">
        <f t="shared" ref="H117" si="151">H69/H21</f>
        <v>4.0231084939329049</v>
      </c>
      <c r="I117" s="26">
        <f t="shared" ref="I117" si="152">I69/I21</f>
        <v>4.4964476992020987</v>
      </c>
      <c r="J117" s="105">
        <f t="shared" si="150"/>
        <v>6.0744623655913976</v>
      </c>
      <c r="L117" s="28">
        <f t="shared" si="119"/>
        <v>0.35094696345947046</v>
      </c>
    </row>
    <row r="118" spans="1:12" ht="20.100000000000001" customHeight="1" thickBot="1" x14ac:dyDescent="0.3">
      <c r="A118" s="5" t="s">
        <v>19</v>
      </c>
      <c r="B118" s="6"/>
      <c r="C118" s="37">
        <f t="shared" ref="C118:J118" si="153">C70/C22</f>
        <v>2.5565231547833585</v>
      </c>
      <c r="D118" s="118">
        <f t="shared" si="153"/>
        <v>3.3287498623254157</v>
      </c>
      <c r="E118" s="118">
        <f t="shared" si="153"/>
        <v>3.2278217788349703</v>
      </c>
      <c r="F118" s="118">
        <f t="shared" si="113"/>
        <v>3.3963630686523398</v>
      </c>
      <c r="G118" s="118">
        <f t="shared" si="113"/>
        <v>3.9098788122451325</v>
      </c>
      <c r="H118" s="118">
        <f t="shared" ref="H118" si="154">H70/H22</f>
        <v>6.2476537651016377</v>
      </c>
      <c r="I118" s="118">
        <f t="shared" ref="I118" si="155">I70/I22</f>
        <v>7.9382741441564972</v>
      </c>
      <c r="J118" s="104">
        <f t="shared" si="153"/>
        <v>6.8727206620644488</v>
      </c>
      <c r="L118" s="22">
        <f t="shared" si="119"/>
        <v>-0.13422986693857394</v>
      </c>
    </row>
    <row r="119" spans="1:12" ht="20.100000000000001" customHeight="1" x14ac:dyDescent="0.25">
      <c r="A119" s="23"/>
      <c r="B119" t="s">
        <v>37</v>
      </c>
      <c r="C119" s="38">
        <f t="shared" ref="C119:J119" si="156">C71/C23</f>
        <v>21.465735798703776</v>
      </c>
      <c r="D119" s="26">
        <f t="shared" si="156"/>
        <v>14.720789007092199</v>
      </c>
      <c r="E119" s="26">
        <f t="shared" si="156"/>
        <v>12.061285530956013</v>
      </c>
      <c r="F119" s="26">
        <f t="shared" si="113"/>
        <v>11.294826300496284</v>
      </c>
      <c r="G119" s="26">
        <f t="shared" si="113"/>
        <v>13.343641876226146</v>
      </c>
      <c r="H119" s="26">
        <f t="shared" ref="H119" si="157">H71/H23</f>
        <v>19.202643817056646</v>
      </c>
      <c r="I119" s="26">
        <f t="shared" ref="I119" si="158">I71/I23</f>
        <v>21.048911518261637</v>
      </c>
      <c r="J119" s="105">
        <f t="shared" si="156"/>
        <v>18.869790877405666</v>
      </c>
      <c r="L119" s="28">
        <f t="shared" si="119"/>
        <v>-0.10352652387585014</v>
      </c>
    </row>
    <row r="120" spans="1:12" ht="20.100000000000001" customHeight="1" thickBot="1" x14ac:dyDescent="0.3">
      <c r="A120" s="139"/>
      <c r="B120" t="s">
        <v>36</v>
      </c>
      <c r="C120" s="38">
        <f t="shared" ref="C120:J120" si="159">C72/C24</f>
        <v>2.1756047266454122</v>
      </c>
      <c r="D120" s="26">
        <f t="shared" si="159"/>
        <v>2.6124092046803837</v>
      </c>
      <c r="E120" s="26">
        <f t="shared" si="159"/>
        <v>2.3239647922346882</v>
      </c>
      <c r="F120" s="26">
        <f t="shared" si="113"/>
        <v>2.6343167682601587</v>
      </c>
      <c r="G120" s="26">
        <f t="shared" si="113"/>
        <v>3.3748227273187066</v>
      </c>
      <c r="H120" s="26">
        <f t="shared" ref="H120" si="160">H72/H24</f>
        <v>4.9763481585557354</v>
      </c>
      <c r="I120" s="26">
        <f t="shared" ref="I120" si="161">I72/I24</f>
        <v>5.3876257702207315</v>
      </c>
      <c r="J120" s="105">
        <f t="shared" si="159"/>
        <v>5.1256223880391154</v>
      </c>
      <c r="L120" s="28">
        <f t="shared" si="119"/>
        <v>-4.8630582998136079E-2</v>
      </c>
    </row>
    <row r="121" spans="1:12" ht="20.100000000000001" customHeight="1" thickBot="1" x14ac:dyDescent="0.3">
      <c r="A121" s="5" t="s">
        <v>20</v>
      </c>
      <c r="B121" s="6"/>
      <c r="C121" s="37">
        <f t="shared" ref="C121:J121" si="162">C73/C25</f>
        <v>5.3955760221934037</v>
      </c>
      <c r="D121" s="118">
        <f t="shared" si="162"/>
        <v>5.1799325929553977</v>
      </c>
      <c r="E121" s="118">
        <f t="shared" si="162"/>
        <v>4.7635860641355796</v>
      </c>
      <c r="F121" s="118">
        <f t="shared" si="113"/>
        <v>4.9454734137691387</v>
      </c>
      <c r="G121" s="118">
        <f t="shared" si="113"/>
        <v>4.4667948936963802</v>
      </c>
      <c r="H121" s="118">
        <f t="shared" ref="H121" si="163">H73/H25</f>
        <v>4.50030367248206</v>
      </c>
      <c r="I121" s="118">
        <f t="shared" ref="I121" si="164">I73/I25</f>
        <v>5.7601344927475413</v>
      </c>
      <c r="J121" s="104">
        <f t="shared" si="162"/>
        <v>6.6808945383999419</v>
      </c>
      <c r="L121" s="22">
        <f t="shared" si="119"/>
        <v>0.15985044217486749</v>
      </c>
    </row>
    <row r="122" spans="1:12" ht="20.100000000000001" customHeight="1" x14ac:dyDescent="0.25">
      <c r="A122" s="23"/>
      <c r="B122" t="s">
        <v>37</v>
      </c>
      <c r="C122" s="38">
        <f t="shared" ref="C122:J122" si="165">C74/C26</f>
        <v>8.5465300809799558</v>
      </c>
      <c r="D122" s="26">
        <f t="shared" si="165"/>
        <v>10.986867547585044</v>
      </c>
      <c r="E122" s="26">
        <f t="shared" si="165"/>
        <v>8.4069324817011086</v>
      </c>
      <c r="F122" s="26">
        <f t="shared" si="113"/>
        <v>8.1401663674342579</v>
      </c>
      <c r="G122" s="26">
        <f t="shared" si="113"/>
        <v>7.8997118247652534</v>
      </c>
      <c r="H122" s="26">
        <f t="shared" ref="H122" si="166">H74/H26</f>
        <v>7.6815972604717064</v>
      </c>
      <c r="I122" s="26">
        <f t="shared" ref="I122" si="167">I74/I26</f>
        <v>10.298383073450211</v>
      </c>
      <c r="J122" s="105">
        <f t="shared" si="165"/>
        <v>12.083890117278255</v>
      </c>
      <c r="L122" s="28">
        <f t="shared" si="119"/>
        <v>0.17337741576453669</v>
      </c>
    </row>
    <row r="123" spans="1:12" ht="20.100000000000001" customHeight="1" thickBot="1" x14ac:dyDescent="0.3">
      <c r="A123" s="139"/>
      <c r="B123" t="s">
        <v>36</v>
      </c>
      <c r="C123" s="38">
        <f t="shared" ref="C123:J123" si="168">C75/C27</f>
        <v>3.0944530831492969</v>
      </c>
      <c r="D123" s="26">
        <f t="shared" si="168"/>
        <v>3.0633340492995158</v>
      </c>
      <c r="E123" s="26">
        <f t="shared" si="168"/>
        <v>3.1628049484462837</v>
      </c>
      <c r="F123" s="26">
        <f t="shared" si="168"/>
        <v>3.3549586599272225</v>
      </c>
      <c r="G123" s="26">
        <f t="shared" si="168"/>
        <v>3.5170287203947286</v>
      </c>
      <c r="H123" s="26">
        <f t="shared" ref="H123" si="169">H75/H27</f>
        <v>3.7244638006063147</v>
      </c>
      <c r="I123" s="26">
        <f t="shared" ref="I123" si="170">I75/I27</f>
        <v>3.8274880419958794</v>
      </c>
      <c r="J123" s="105">
        <f t="shared" si="168"/>
        <v>4.1798748887290111</v>
      </c>
      <c r="L123" s="28">
        <f t="shared" si="119"/>
        <v>9.2067393252880367E-2</v>
      </c>
    </row>
    <row r="124" spans="1:12" ht="20.100000000000001" customHeight="1" thickBot="1" x14ac:dyDescent="0.3">
      <c r="A124" s="5" t="s">
        <v>14</v>
      </c>
      <c r="B124" s="6"/>
      <c r="C124" s="37">
        <f t="shared" ref="C124:J124" si="171">C76/C28</f>
        <v>5.2504744138606689</v>
      </c>
      <c r="D124" s="118">
        <f t="shared" si="171"/>
        <v>5.4676832997077218</v>
      </c>
      <c r="E124" s="118">
        <f t="shared" si="171"/>
        <v>4.886341132332082</v>
      </c>
      <c r="F124" s="118">
        <f t="shared" si="171"/>
        <v>6.1665436493752672</v>
      </c>
      <c r="G124" s="118">
        <f t="shared" si="171"/>
        <v>6.0749069674512794</v>
      </c>
      <c r="H124" s="118">
        <f t="shared" ref="H124" si="172">H76/H28</f>
        <v>5.1573648389618274</v>
      </c>
      <c r="I124" s="118">
        <f t="shared" ref="I124" si="173">I76/I28</f>
        <v>5.2047472969973683</v>
      </c>
      <c r="J124" s="104">
        <f t="shared" si="171"/>
        <v>5.7375061481451342</v>
      </c>
      <c r="L124" s="22">
        <f t="shared" si="119"/>
        <v>0.10236017634422248</v>
      </c>
    </row>
    <row r="125" spans="1:12" ht="20.100000000000001" customHeight="1" x14ac:dyDescent="0.25">
      <c r="A125" s="23"/>
      <c r="B125" t="s">
        <v>37</v>
      </c>
      <c r="C125" s="38">
        <f t="shared" ref="C125:J125" si="174">C77/C29</f>
        <v>8.8219907864146805</v>
      </c>
      <c r="D125" s="26">
        <f t="shared" si="174"/>
        <v>7.9278075188695167</v>
      </c>
      <c r="E125" s="26">
        <f t="shared" si="174"/>
        <v>5.3059111054299448</v>
      </c>
      <c r="F125" s="26">
        <f t="shared" si="174"/>
        <v>7.4216689735864705</v>
      </c>
      <c r="G125" s="26">
        <f t="shared" si="174"/>
        <v>7.9880684466342631</v>
      </c>
      <c r="H125" s="26">
        <f t="shared" ref="H125" si="175">H77/H29</f>
        <v>7.3332827086244254</v>
      </c>
      <c r="I125" s="26">
        <f t="shared" ref="I125" si="176">I77/I29</f>
        <v>7.146657211215242</v>
      </c>
      <c r="J125" s="105">
        <f t="shared" si="174"/>
        <v>8.3085150506696621</v>
      </c>
      <c r="L125" s="28">
        <f t="shared" si="119"/>
        <v>0.16257360680894528</v>
      </c>
    </row>
    <row r="126" spans="1:12" ht="20.100000000000001" customHeight="1" thickBot="1" x14ac:dyDescent="0.3">
      <c r="A126" s="139"/>
      <c r="B126" t="s">
        <v>36</v>
      </c>
      <c r="C126" s="38">
        <f t="shared" ref="C126:J126" si="177">C78/C30</f>
        <v>3.6242080016250129</v>
      </c>
      <c r="D126" s="26">
        <f t="shared" si="177"/>
        <v>3.8319918871902581</v>
      </c>
      <c r="E126" s="26">
        <f t="shared" si="177"/>
        <v>3.9938925411898385</v>
      </c>
      <c r="F126" s="26">
        <f t="shared" si="177"/>
        <v>3.769083871133954</v>
      </c>
      <c r="G126" s="26">
        <f t="shared" si="177"/>
        <v>3.9078958945571647</v>
      </c>
      <c r="H126" s="26">
        <f t="shared" ref="H126" si="178">H78/H30</f>
        <v>3.7462922746351368</v>
      </c>
      <c r="I126" s="26">
        <f t="shared" ref="I126" si="179">I78/I30</f>
        <v>3.6057718852213778</v>
      </c>
      <c r="J126" s="105">
        <f t="shared" si="177"/>
        <v>3.7405264379508161</v>
      </c>
      <c r="L126" s="28">
        <f t="shared" si="119"/>
        <v>3.7371901778297037E-2</v>
      </c>
    </row>
    <row r="127" spans="1:12" ht="20.100000000000001" customHeight="1" thickBot="1" x14ac:dyDescent="0.3">
      <c r="A127" s="5" t="s">
        <v>9</v>
      </c>
      <c r="B127" s="6"/>
      <c r="C127" s="37">
        <f t="shared" ref="C127:J127" si="180">C79/C31</f>
        <v>4.2926865832174128</v>
      </c>
      <c r="D127" s="118">
        <f t="shared" si="180"/>
        <v>4.3303673697966829</v>
      </c>
      <c r="E127" s="118">
        <f t="shared" si="180"/>
        <v>4.5876927752226218</v>
      </c>
      <c r="F127" s="118">
        <f t="shared" si="180"/>
        <v>4.4357436801881249</v>
      </c>
      <c r="G127" s="118">
        <f t="shared" si="180"/>
        <v>3.9422888233019799</v>
      </c>
      <c r="H127" s="118">
        <f t="shared" ref="H127" si="181">H79/H31</f>
        <v>4.5109499253330583</v>
      </c>
      <c r="I127" s="118">
        <f t="shared" ref="I127" si="182">I79/I31</f>
        <v>5.5786573481620412</v>
      </c>
      <c r="J127" s="104">
        <f t="shared" si="180"/>
        <v>5.6963616478695451</v>
      </c>
      <c r="L127" s="22">
        <f t="shared" si="119"/>
        <v>2.1099037342073558E-2</v>
      </c>
    </row>
    <row r="128" spans="1:12" ht="20.100000000000001" customHeight="1" x14ac:dyDescent="0.25">
      <c r="A128" s="23"/>
      <c r="B128" t="s">
        <v>37</v>
      </c>
      <c r="C128" s="38">
        <f t="shared" ref="C128:J128" si="183">C80/C32</f>
        <v>8.6157584549226236</v>
      </c>
      <c r="D128" s="26">
        <f t="shared" si="183"/>
        <v>9.2267089803991489</v>
      </c>
      <c r="E128" s="26">
        <f t="shared" si="183"/>
        <v>10.043909773256988</v>
      </c>
      <c r="F128" s="26">
        <f t="shared" si="183"/>
        <v>9.7347836212761418</v>
      </c>
      <c r="G128" s="26">
        <f t="shared" si="183"/>
        <v>11.959347444545473</v>
      </c>
      <c r="H128" s="26">
        <f t="shared" ref="H128" si="184">H80/H32</f>
        <v>11.144735654047807</v>
      </c>
      <c r="I128" s="26">
        <f t="shared" ref="I128" si="185">I80/I32</f>
        <v>11.407877307692889</v>
      </c>
      <c r="J128" s="105">
        <f t="shared" si="183"/>
        <v>12.096889165747346</v>
      </c>
      <c r="L128" s="28">
        <f t="shared" si="119"/>
        <v>6.039790221006517E-2</v>
      </c>
    </row>
    <row r="129" spans="1:12" ht="20.100000000000001" customHeight="1" thickBot="1" x14ac:dyDescent="0.3">
      <c r="A129" s="139"/>
      <c r="B129" t="s">
        <v>36</v>
      </c>
      <c r="C129" s="38">
        <f t="shared" ref="C129:J129" si="186">C81/C33</f>
        <v>2.9725197434027817</v>
      </c>
      <c r="D129" s="26">
        <f t="shared" si="186"/>
        <v>3.0922176967130417</v>
      </c>
      <c r="E129" s="26">
        <f t="shared" si="186"/>
        <v>3.3400513414949007</v>
      </c>
      <c r="F129" s="26">
        <f t="shared" si="186"/>
        <v>3.3903876616029951</v>
      </c>
      <c r="G129" s="26">
        <f t="shared" si="186"/>
        <v>3.4138250342426928</v>
      </c>
      <c r="H129" s="26">
        <f t="shared" ref="H129" si="187">H81/H33</f>
        <v>3.5315880702886275</v>
      </c>
      <c r="I129" s="26">
        <f t="shared" ref="I129" si="188">I81/I33</f>
        <v>3.729400724388034</v>
      </c>
      <c r="J129" s="105">
        <f t="shared" si="186"/>
        <v>3.9023458961846189</v>
      </c>
      <c r="L129" s="28">
        <f t="shared" si="119"/>
        <v>4.6373448330619883E-2</v>
      </c>
    </row>
    <row r="130" spans="1:12" ht="20.100000000000001" customHeight="1" thickBot="1" x14ac:dyDescent="0.3">
      <c r="A130" s="5" t="s">
        <v>12</v>
      </c>
      <c r="B130" s="6"/>
      <c r="C130" s="37">
        <f t="shared" ref="C130:J130" si="189">C82/C34</f>
        <v>3.7574468322224552</v>
      </c>
      <c r="D130" s="118">
        <f t="shared" si="189"/>
        <v>3.7704534225375128</v>
      </c>
      <c r="E130" s="118">
        <f t="shared" si="189"/>
        <v>3.7531063004621421</v>
      </c>
      <c r="F130" s="118">
        <f t="shared" si="189"/>
        <v>3.227103290015922</v>
      </c>
      <c r="G130" s="118">
        <f t="shared" si="189"/>
        <v>3.0751167331293332</v>
      </c>
      <c r="H130" s="118">
        <f t="shared" ref="H130" si="190">H82/H34</f>
        <v>3.1149493838906142</v>
      </c>
      <c r="I130" s="118">
        <f t="shared" ref="I130" si="191">I82/I34</f>
        <v>3.742838882519619</v>
      </c>
      <c r="J130" s="104">
        <f t="shared" si="189"/>
        <v>4.2321329494408912</v>
      </c>
      <c r="L130" s="22">
        <f t="shared" si="119"/>
        <v>0.13072806024497835</v>
      </c>
    </row>
    <row r="131" spans="1:12" ht="20.100000000000001" customHeight="1" x14ac:dyDescent="0.25">
      <c r="A131" s="23"/>
      <c r="B131" t="s">
        <v>37</v>
      </c>
      <c r="C131" s="38">
        <f t="shared" ref="C131:J131" si="192">C83/C35</f>
        <v>6.5114133195300425</v>
      </c>
      <c r="D131" s="26">
        <f t="shared" si="192"/>
        <v>6.194533158108551</v>
      </c>
      <c r="E131" s="26">
        <f t="shared" si="192"/>
        <v>5.8572628598213905</v>
      </c>
      <c r="F131" s="26">
        <f t="shared" si="192"/>
        <v>4.6456746925895409</v>
      </c>
      <c r="G131" s="26">
        <f t="shared" si="192"/>
        <v>5.0539941688228893</v>
      </c>
      <c r="H131" s="26">
        <f t="shared" ref="H131" si="193">H83/H35</f>
        <v>5.2067475807992807</v>
      </c>
      <c r="I131" s="26">
        <f t="shared" ref="I131" si="194">I83/I35</f>
        <v>5.669224036997746</v>
      </c>
      <c r="J131" s="105">
        <f t="shared" si="192"/>
        <v>6.2782756881613704</v>
      </c>
      <c r="L131" s="28">
        <f t="shared" si="119"/>
        <v>0.1074312193677497</v>
      </c>
    </row>
    <row r="132" spans="1:12" ht="20.100000000000001" customHeight="1" thickBot="1" x14ac:dyDescent="0.3">
      <c r="A132" s="139"/>
      <c r="B132" t="s">
        <v>36</v>
      </c>
      <c r="C132" s="38">
        <f t="shared" ref="C132:J132" si="195">C84/C36</f>
        <v>2.5870780949019956</v>
      </c>
      <c r="D132" s="26">
        <f t="shared" si="195"/>
        <v>2.6597150384712642</v>
      </c>
      <c r="E132" s="26">
        <f t="shared" si="195"/>
        <v>2.8435620972733431</v>
      </c>
      <c r="F132" s="26">
        <f t="shared" si="195"/>
        <v>2.4043502291056851</v>
      </c>
      <c r="G132" s="26">
        <f t="shared" si="195"/>
        <v>2.4552654116817232</v>
      </c>
      <c r="H132" s="26">
        <f t="shared" ref="H132" si="196">H84/H36</f>
        <v>2.5250854549770492</v>
      </c>
      <c r="I132" s="26">
        <f t="shared" ref="I132" si="197">I84/I36</f>
        <v>2.7056056518206941</v>
      </c>
      <c r="J132" s="105">
        <f t="shared" si="195"/>
        <v>3.0055554835117126</v>
      </c>
      <c r="L132" s="28">
        <f t="shared" si="119"/>
        <v>0.11086236144176151</v>
      </c>
    </row>
    <row r="133" spans="1:12" ht="20.100000000000001" customHeight="1" thickBot="1" x14ac:dyDescent="0.3">
      <c r="A133" s="5" t="s">
        <v>11</v>
      </c>
      <c r="B133" s="6"/>
      <c r="C133" s="37">
        <f t="shared" ref="C133:J133" si="198">C85/C37</f>
        <v>3.4995901302247181</v>
      </c>
      <c r="D133" s="118">
        <f t="shared" si="198"/>
        <v>3.6172306493557351</v>
      </c>
      <c r="E133" s="118">
        <f t="shared" si="198"/>
        <v>3.6593951137034177</v>
      </c>
      <c r="F133" s="118">
        <f t="shared" si="198"/>
        <v>3.8105394511720654</v>
      </c>
      <c r="G133" s="118">
        <f t="shared" si="198"/>
        <v>3.4351980065023122</v>
      </c>
      <c r="H133" s="118">
        <f t="shared" ref="H133" si="199">H85/H37</f>
        <v>3.5800973454808123</v>
      </c>
      <c r="I133" s="118">
        <f t="shared" ref="I133" si="200">I85/I37</f>
        <v>4.191780330940067</v>
      </c>
      <c r="J133" s="104">
        <f t="shared" si="198"/>
        <v>4.3369204478981409</v>
      </c>
      <c r="L133" s="22">
        <f t="shared" si="119"/>
        <v>3.4624933918119744E-2</v>
      </c>
    </row>
    <row r="134" spans="1:12" ht="20.100000000000001" customHeight="1" x14ac:dyDescent="0.25">
      <c r="A134" s="23"/>
      <c r="B134" t="s">
        <v>37</v>
      </c>
      <c r="C134" s="38">
        <f t="shared" ref="C134:J134" si="201">C86/C38</f>
        <v>9.4593915192518825</v>
      </c>
      <c r="D134" s="26">
        <f t="shared" si="201"/>
        <v>9.8262393081334114</v>
      </c>
      <c r="E134" s="26">
        <f t="shared" si="201"/>
        <v>9.8714347596235577</v>
      </c>
      <c r="F134" s="26">
        <f t="shared" si="201"/>
        <v>9.5642067097241092</v>
      </c>
      <c r="G134" s="26">
        <f t="shared" si="201"/>
        <v>8.986912153786843</v>
      </c>
      <c r="H134" s="26">
        <f t="shared" ref="H134" si="202">H86/H38</f>
        <v>9.5622009717787151</v>
      </c>
      <c r="I134" s="26">
        <f t="shared" ref="I134" si="203">I86/I38</f>
        <v>9.9662287667502074</v>
      </c>
      <c r="J134" s="105">
        <f t="shared" si="201"/>
        <v>9.7658036310105256</v>
      </c>
      <c r="L134" s="28">
        <f t="shared" si="119"/>
        <v>-2.0110428972727315E-2</v>
      </c>
    </row>
    <row r="135" spans="1:12" ht="20.100000000000001" customHeight="1" thickBot="1" x14ac:dyDescent="0.3">
      <c r="A135" s="139"/>
      <c r="B135" t="s">
        <v>36</v>
      </c>
      <c r="C135" s="38">
        <f t="shared" ref="C135:J135" si="204">C87/C39</f>
        <v>2.7053523323271169</v>
      </c>
      <c r="D135" s="26">
        <f t="shared" si="204"/>
        <v>2.8582163449429099</v>
      </c>
      <c r="E135" s="26">
        <f t="shared" si="204"/>
        <v>2.9886613293918165</v>
      </c>
      <c r="F135" s="26">
        <f t="shared" si="204"/>
        <v>3.0033512190316172</v>
      </c>
      <c r="G135" s="26">
        <f t="shared" si="204"/>
        <v>3.0311924516799711</v>
      </c>
      <c r="H135" s="26">
        <f t="shared" ref="H135" si="205">H87/H39</f>
        <v>3.2037699739392358</v>
      </c>
      <c r="I135" s="26">
        <f t="shared" ref="I135" si="206">I87/I39</f>
        <v>3.4955690335382648</v>
      </c>
      <c r="J135" s="105">
        <f t="shared" si="204"/>
        <v>3.6013299588363306</v>
      </c>
      <c r="L135" s="28">
        <f t="shared" si="119"/>
        <v>3.0255710667803085E-2</v>
      </c>
    </row>
    <row r="136" spans="1:12" ht="20.100000000000001" customHeight="1" thickBot="1" x14ac:dyDescent="0.3">
      <c r="A136" s="5" t="s">
        <v>6</v>
      </c>
      <c r="B136" s="6"/>
      <c r="C136" s="37">
        <f t="shared" ref="C136:J136" si="207">C88/C40</f>
        <v>4.721032914532131</v>
      </c>
      <c r="D136" s="118">
        <f t="shared" si="207"/>
        <v>5.2663767289432464</v>
      </c>
      <c r="E136" s="118">
        <f t="shared" si="207"/>
        <v>5.8535288582290521</v>
      </c>
      <c r="F136" s="118">
        <f t="shared" si="207"/>
        <v>6.0191776162717172</v>
      </c>
      <c r="G136" s="118">
        <f t="shared" si="207"/>
        <v>5.2187933177837289</v>
      </c>
      <c r="H136" s="118">
        <f t="shared" ref="H136" si="208">H88/H40</f>
        <v>5.3047071104342907</v>
      </c>
      <c r="I136" s="118">
        <f t="shared" ref="I136" si="209">I88/I40</f>
        <v>6.164554880585615</v>
      </c>
      <c r="J136" s="104">
        <f t="shared" si="207"/>
        <v>6.5137104579482692</v>
      </c>
      <c r="L136" s="22">
        <f t="shared" si="119"/>
        <v>5.6639219558620502E-2</v>
      </c>
    </row>
    <row r="137" spans="1:12" ht="20.100000000000001" customHeight="1" x14ac:dyDescent="0.25">
      <c r="A137" s="23"/>
      <c r="B137" t="s">
        <v>37</v>
      </c>
      <c r="C137" s="38">
        <f t="shared" ref="C137:J137" si="210">C89/C41</f>
        <v>10.43620664331918</v>
      </c>
      <c r="D137" s="26">
        <f t="shared" si="210"/>
        <v>10.88841256916583</v>
      </c>
      <c r="E137" s="26">
        <f t="shared" si="210"/>
        <v>11.564204729106528</v>
      </c>
      <c r="F137" s="26">
        <f t="shared" si="210"/>
        <v>11.385769200869499</v>
      </c>
      <c r="G137" s="26">
        <f t="shared" si="210"/>
        <v>11.546971243508999</v>
      </c>
      <c r="H137" s="26">
        <f t="shared" ref="H137" si="211">H89/H41</f>
        <v>11.892505266359258</v>
      </c>
      <c r="I137" s="26">
        <f t="shared" ref="I137" si="212">I89/I41</f>
        <v>12.331970703911043</v>
      </c>
      <c r="J137" s="105">
        <f t="shared" si="210"/>
        <v>13.065969998016879</v>
      </c>
      <c r="L137" s="28">
        <f t="shared" si="119"/>
        <v>5.9520032258351868E-2</v>
      </c>
    </row>
    <row r="138" spans="1:12" ht="20.100000000000001" customHeight="1" thickBot="1" x14ac:dyDescent="0.3">
      <c r="A138" s="139"/>
      <c r="B138" t="s">
        <v>36</v>
      </c>
      <c r="C138" s="38">
        <f t="shared" ref="C138:J138" si="213">C90/C42</f>
        <v>3.2203387361387796</v>
      </c>
      <c r="D138" s="26">
        <f t="shared" si="213"/>
        <v>3.5336721368834847</v>
      </c>
      <c r="E138" s="26">
        <f t="shared" si="213"/>
        <v>3.794407741231824</v>
      </c>
      <c r="F138" s="26">
        <f t="shared" si="213"/>
        <v>3.9585855236113172</v>
      </c>
      <c r="G138" s="26">
        <f t="shared" si="213"/>
        <v>4.0425965657700518</v>
      </c>
      <c r="H138" s="26">
        <f t="shared" ref="H138" si="214">H90/H42</f>
        <v>4.237214145657731</v>
      </c>
      <c r="I138" s="26">
        <f t="shared" ref="I138" si="215">I90/I42</f>
        <v>4.3916425747991541</v>
      </c>
      <c r="J138" s="105">
        <f t="shared" si="213"/>
        <v>4.4951974479296428</v>
      </c>
      <c r="L138" s="28">
        <f t="shared" si="119"/>
        <v>2.3579986614740537E-2</v>
      </c>
    </row>
    <row r="139" spans="1:12" ht="20.100000000000001" customHeight="1" thickBot="1" x14ac:dyDescent="0.3">
      <c r="A139" s="5" t="s">
        <v>7</v>
      </c>
      <c r="B139" s="6"/>
      <c r="C139" s="37">
        <f t="shared" ref="C139:J139" si="216">C91/C43</f>
        <v>13.606317179877836</v>
      </c>
      <c r="D139" s="118">
        <f t="shared" si="216"/>
        <v>12.864860068951531</v>
      </c>
      <c r="E139" s="118">
        <f t="shared" si="216"/>
        <v>15.569859982213398</v>
      </c>
      <c r="F139" s="118">
        <f t="shared" si="216"/>
        <v>14.675860440346899</v>
      </c>
      <c r="G139" s="118">
        <f t="shared" si="216"/>
        <v>13.006134342999436</v>
      </c>
      <c r="H139" s="118">
        <f t="shared" ref="H139" si="217">H91/H43</f>
        <v>12.607329984578895</v>
      </c>
      <c r="I139" s="118">
        <f t="shared" ref="I139" si="218">I91/I43</f>
        <v>13.440409309791333</v>
      </c>
      <c r="J139" s="104">
        <f t="shared" si="216"/>
        <v>14.549677116831317</v>
      </c>
      <c r="L139" s="22">
        <f t="shared" si="119"/>
        <v>8.2532293583639824E-2</v>
      </c>
    </row>
    <row r="140" spans="1:12" ht="20.100000000000001" customHeight="1" x14ac:dyDescent="0.25">
      <c r="A140" s="23"/>
      <c r="B140" t="s">
        <v>37</v>
      </c>
      <c r="C140" s="38">
        <f t="shared" ref="C140:J140" si="219">C92/C44</f>
        <v>17.343538291795131</v>
      </c>
      <c r="D140" s="26">
        <f t="shared" si="219"/>
        <v>15.135612348541587</v>
      </c>
      <c r="E140" s="26">
        <f t="shared" si="219"/>
        <v>17.897327696503972</v>
      </c>
      <c r="F140" s="26">
        <f t="shared" si="219"/>
        <v>17.227658366505111</v>
      </c>
      <c r="G140" s="26">
        <f t="shared" si="219"/>
        <v>17.857502174372957</v>
      </c>
      <c r="H140" s="26">
        <f t="shared" ref="H140" si="220">H92/H44</f>
        <v>18.798711710200049</v>
      </c>
      <c r="I140" s="26">
        <f t="shared" ref="I140" si="221">I92/I44</f>
        <v>18.03887150079888</v>
      </c>
      <c r="J140" s="105">
        <f t="shared" si="219"/>
        <v>19.262954124117869</v>
      </c>
      <c r="L140" s="28">
        <f t="shared" si="119"/>
        <v>6.7858048839960869E-2</v>
      </c>
    </row>
    <row r="141" spans="1:12" ht="20.100000000000001" customHeight="1" thickBot="1" x14ac:dyDescent="0.3">
      <c r="A141" s="139"/>
      <c r="B141" t="s">
        <v>36</v>
      </c>
      <c r="C141" s="38">
        <f t="shared" ref="C141:J141" si="222">C93/C45</f>
        <v>5.7456459973539813</v>
      </c>
      <c r="D141" s="26">
        <f t="shared" si="222"/>
        <v>6.3598698970344749</v>
      </c>
      <c r="E141" s="26">
        <f t="shared" si="222"/>
        <v>6.435994581767444</v>
      </c>
      <c r="F141" s="26">
        <f t="shared" si="222"/>
        <v>6.9692724983047567</v>
      </c>
      <c r="G141" s="26">
        <f t="shared" si="222"/>
        <v>6.6667110355702084</v>
      </c>
      <c r="H141" s="26">
        <f t="shared" ref="H141" si="223">H93/H45</f>
        <v>6.8066812227074234</v>
      </c>
      <c r="I141" s="26">
        <f t="shared" ref="I141" si="224">I93/I45</f>
        <v>7.2710027896050509</v>
      </c>
      <c r="J141" s="105">
        <f t="shared" si="222"/>
        <v>8.4228405951469565</v>
      </c>
      <c r="L141" s="28">
        <f t="shared" si="119"/>
        <v>0.15841526112307702</v>
      </c>
    </row>
    <row r="142" spans="1:12" ht="20.100000000000001" customHeight="1" x14ac:dyDescent="0.25">
      <c r="A142" s="355" t="s">
        <v>21</v>
      </c>
      <c r="B142" s="366"/>
      <c r="C142" s="151">
        <f t="shared" ref="C142:J142" si="225">C94/C46</f>
        <v>4.7569112942824816</v>
      </c>
      <c r="D142" s="152">
        <f t="shared" si="225"/>
        <v>5.1415914345030833</v>
      </c>
      <c r="E142" s="152">
        <f t="shared" si="225"/>
        <v>5.4155944930994329</v>
      </c>
      <c r="F142" s="152">
        <f t="shared" si="225"/>
        <v>5.4857998961083991</v>
      </c>
      <c r="G142" s="152">
        <f t="shared" si="225"/>
        <v>4.8047074816599187</v>
      </c>
      <c r="H142" s="152">
        <f t="shared" ref="H142" si="226">H94/H46</f>
        <v>4.9401974342878567</v>
      </c>
      <c r="I142" s="152">
        <f t="shared" ref="I142" si="227">I94/I46</f>
        <v>5.8868371197550262</v>
      </c>
      <c r="J142" s="153">
        <f t="shared" si="225"/>
        <v>6.2958351605795126</v>
      </c>
      <c r="L142" s="109">
        <f t="shared" si="119"/>
        <v>6.9476704128940872E-2</v>
      </c>
    </row>
    <row r="143" spans="1:12" ht="20.100000000000001" customHeight="1" x14ac:dyDescent="0.25">
      <c r="A143" s="23"/>
      <c r="B143" t="s">
        <v>37</v>
      </c>
      <c r="C143" s="154">
        <f t="shared" ref="C143:J143" si="228">C95/C47</f>
        <v>9.8494977541431705</v>
      </c>
      <c r="D143" s="26">
        <f t="shared" si="228"/>
        <v>10.411404658338641</v>
      </c>
      <c r="E143" s="26">
        <f t="shared" si="228"/>
        <v>10.813566770358026</v>
      </c>
      <c r="F143" s="26">
        <f t="shared" si="228"/>
        <v>10.404073354368721</v>
      </c>
      <c r="G143" s="26">
        <f t="shared" si="228"/>
        <v>10.469578868030986</v>
      </c>
      <c r="H143" s="26">
        <f t="shared" ref="H143" si="229">H95/H47</f>
        <v>10.653550547848225</v>
      </c>
      <c r="I143" s="26">
        <f t="shared" ref="I143" si="230">I95/I47</f>
        <v>11.370049860386558</v>
      </c>
      <c r="J143" s="129">
        <f t="shared" si="228"/>
        <v>12.132800367786343</v>
      </c>
      <c r="L143" s="28">
        <f t="shared" si="119"/>
        <v>6.7084183162399336E-2</v>
      </c>
    </row>
    <row r="144" spans="1:12" ht="20.100000000000001" customHeight="1" thickBot="1" x14ac:dyDescent="0.3">
      <c r="A144" s="29"/>
      <c r="B144" s="24" t="s">
        <v>36</v>
      </c>
      <c r="C144" s="155">
        <f t="shared" ref="C144:J144" si="231">C96/C48</f>
        <v>3.2123307365165226</v>
      </c>
      <c r="D144" s="27">
        <f t="shared" si="231"/>
        <v>3.4169911944004991</v>
      </c>
      <c r="E144" s="27">
        <f t="shared" si="231"/>
        <v>3.594888865750693</v>
      </c>
      <c r="F144" s="27">
        <f t="shared" si="231"/>
        <v>3.6577742806699343</v>
      </c>
      <c r="G144" s="27">
        <f t="shared" si="231"/>
        <v>3.7299053053651443</v>
      </c>
      <c r="H144" s="27">
        <f t="shared" ref="H144" si="232">H96/H48</f>
        <v>3.9302266576318852</v>
      </c>
      <c r="I144" s="27">
        <f t="shared" ref="I144" si="233">I96/I48</f>
        <v>4.1534045719061563</v>
      </c>
      <c r="J144" s="156">
        <f t="shared" si="231"/>
        <v>4.3447711349787292</v>
      </c>
      <c r="L144" s="32">
        <f t="shared" si="119"/>
        <v>4.6074626191483073E-2</v>
      </c>
    </row>
    <row r="146" spans="1:1" ht="15.75" x14ac:dyDescent="0.25">
      <c r="A146" s="69" t="s">
        <v>39</v>
      </c>
    </row>
  </sheetData>
  <mergeCells count="49">
    <mergeCell ref="A142:B142"/>
    <mergeCell ref="J101:J102"/>
    <mergeCell ref="L53:L54"/>
    <mergeCell ref="M53:M54"/>
    <mergeCell ref="L101:L102"/>
    <mergeCell ref="A101:B102"/>
    <mergeCell ref="C101:C102"/>
    <mergeCell ref="D101:D102"/>
    <mergeCell ref="E101:E102"/>
    <mergeCell ref="A53:B54"/>
    <mergeCell ref="A94:B94"/>
    <mergeCell ref="J53:J54"/>
    <mergeCell ref="I53:I54"/>
    <mergeCell ref="I101:I102"/>
    <mergeCell ref="F101:F102"/>
    <mergeCell ref="G101:G102"/>
    <mergeCell ref="U5:V5"/>
    <mergeCell ref="U53:V53"/>
    <mergeCell ref="L5:L6"/>
    <mergeCell ref="M5:M6"/>
    <mergeCell ref="N5:N6"/>
    <mergeCell ref="N53:N54"/>
    <mergeCell ref="S5:S6"/>
    <mergeCell ref="S53:S54"/>
    <mergeCell ref="R5:R6"/>
    <mergeCell ref="R53:R54"/>
    <mergeCell ref="P5:P6"/>
    <mergeCell ref="P53:P54"/>
    <mergeCell ref="Q5:Q6"/>
    <mergeCell ref="Q53:Q54"/>
    <mergeCell ref="A5:B6"/>
    <mergeCell ref="C5:C6"/>
    <mergeCell ref="D5:D6"/>
    <mergeCell ref="E5:E6"/>
    <mergeCell ref="C53:C54"/>
    <mergeCell ref="D53:D54"/>
    <mergeCell ref="E53:E54"/>
    <mergeCell ref="A46:B46"/>
    <mergeCell ref="H101:H102"/>
    <mergeCell ref="F5:F6"/>
    <mergeCell ref="O5:O6"/>
    <mergeCell ref="F53:F54"/>
    <mergeCell ref="O53:O54"/>
    <mergeCell ref="I5:I6"/>
    <mergeCell ref="J5:J6"/>
    <mergeCell ref="G5:G6"/>
    <mergeCell ref="G53:G54"/>
    <mergeCell ref="H5:H6"/>
    <mergeCell ref="H53:H5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4" id="{829C13CF-3BBD-4F1C-8C23-FB3E2E960AB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L103:L105</xm:sqref>
        </x14:conditionalFormatting>
        <x14:conditionalFormatting xmlns:xm="http://schemas.microsoft.com/office/excel/2006/main">
          <x14:cfRule type="iconSet" priority="12" id="{C334CD71-18E3-4FC6-B710-4D65483AD1A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L106:L108</xm:sqref>
        </x14:conditionalFormatting>
        <x14:conditionalFormatting xmlns:xm="http://schemas.microsoft.com/office/excel/2006/main">
          <x14:cfRule type="iconSet" priority="11" id="{2350129B-FE77-4F35-9D92-BD6F752BB9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L109:L111</xm:sqref>
        </x14:conditionalFormatting>
        <x14:conditionalFormatting xmlns:xm="http://schemas.microsoft.com/office/excel/2006/main">
          <x14:cfRule type="iconSet" priority="10" id="{D3276F7D-CA70-4B7D-8593-B54F28E7CC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L112:L114</xm:sqref>
        </x14:conditionalFormatting>
        <x14:conditionalFormatting xmlns:xm="http://schemas.microsoft.com/office/excel/2006/main">
          <x14:cfRule type="iconSet" priority="9" id="{66D737DF-4DE7-419E-8D58-50B894AB81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L115:L117</xm:sqref>
        </x14:conditionalFormatting>
        <x14:conditionalFormatting xmlns:xm="http://schemas.microsoft.com/office/excel/2006/main">
          <x14:cfRule type="iconSet" priority="8" id="{D611F099-4445-447D-82A7-1C5EFA82D2C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L118:L120</xm:sqref>
        </x14:conditionalFormatting>
        <x14:conditionalFormatting xmlns:xm="http://schemas.microsoft.com/office/excel/2006/main">
          <x14:cfRule type="iconSet" priority="7" id="{64297DAA-7D4E-4C68-8972-1F921A8B96E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L121:L123</xm:sqref>
        </x14:conditionalFormatting>
        <x14:conditionalFormatting xmlns:xm="http://schemas.microsoft.com/office/excel/2006/main">
          <x14:cfRule type="iconSet" priority="6" id="{C4830D74-D827-4A18-B257-FAA2F4C9CC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L124:L126</xm:sqref>
        </x14:conditionalFormatting>
        <x14:conditionalFormatting xmlns:xm="http://schemas.microsoft.com/office/excel/2006/main">
          <x14:cfRule type="iconSet" priority="5" id="{2A79C586-5489-48B7-8178-F0A03F71920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L127:L129</xm:sqref>
        </x14:conditionalFormatting>
        <x14:conditionalFormatting xmlns:xm="http://schemas.microsoft.com/office/excel/2006/main">
          <x14:cfRule type="iconSet" priority="4" id="{4B595F30-8F04-45BC-B6A9-5521C22079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L130:L132</xm:sqref>
        </x14:conditionalFormatting>
        <x14:conditionalFormatting xmlns:xm="http://schemas.microsoft.com/office/excel/2006/main">
          <x14:cfRule type="iconSet" priority="3" id="{54CAC6FA-5528-42C5-BAAA-7484F8D97E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L133:L135</xm:sqref>
        </x14:conditionalFormatting>
        <x14:conditionalFormatting xmlns:xm="http://schemas.microsoft.com/office/excel/2006/main">
          <x14:cfRule type="iconSet" priority="2" id="{59933A90-CC4A-40BE-B4B7-C0E2597707E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L136:L138</xm:sqref>
        </x14:conditionalFormatting>
        <x14:conditionalFormatting xmlns:xm="http://schemas.microsoft.com/office/excel/2006/main">
          <x14:cfRule type="iconSet" priority="1" id="{7C8E8F81-3F63-4947-B9B5-C7F8F7D7BB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L139:L141</xm:sqref>
        </x14:conditionalFormatting>
        <x14:conditionalFormatting xmlns:xm="http://schemas.microsoft.com/office/excel/2006/main">
          <x14:cfRule type="iconSet" priority="13" id="{A1A6113F-EF09-4B9E-86E9-F11B4A27AD2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L142:L144</xm:sqref>
        </x14:conditionalFormatting>
        <x14:conditionalFormatting xmlns:xm="http://schemas.microsoft.com/office/excel/2006/main">
          <x14:cfRule type="iconSet" priority="41" id="{E67FE12B-DE27-4A1C-895C-0EC63F2799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U46:U48</xm:sqref>
        </x14:conditionalFormatting>
        <x14:conditionalFormatting xmlns:xm="http://schemas.microsoft.com/office/excel/2006/main">
          <x14:cfRule type="iconSet" priority="27" id="{A4EF130F-2416-45AC-9C1F-4E3FE783F3F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U94:U96</xm:sqref>
        </x14:conditionalFormatting>
        <x14:conditionalFormatting xmlns:xm="http://schemas.microsoft.com/office/excel/2006/main">
          <x14:cfRule type="iconSet" priority="42" id="{4B672FCB-B6A8-48CA-AF93-EC372D8932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U7:V9 V46:V48</xm:sqref>
        </x14:conditionalFormatting>
        <x14:conditionalFormatting xmlns:xm="http://schemas.microsoft.com/office/excel/2006/main">
          <x14:cfRule type="iconSet" priority="40" id="{72ED71FE-6946-4161-A7AE-43CED36034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U10:V12</xm:sqref>
        </x14:conditionalFormatting>
        <x14:conditionalFormatting xmlns:xm="http://schemas.microsoft.com/office/excel/2006/main">
          <x14:cfRule type="iconSet" priority="39" id="{09C9FE1A-27D2-44E0-9019-20FBD49400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U13:V15</xm:sqref>
        </x14:conditionalFormatting>
        <x14:conditionalFormatting xmlns:xm="http://schemas.microsoft.com/office/excel/2006/main">
          <x14:cfRule type="iconSet" priority="38" id="{6DDCA90A-A422-4A36-B495-FF07D944F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U16:V18</xm:sqref>
        </x14:conditionalFormatting>
        <x14:conditionalFormatting xmlns:xm="http://schemas.microsoft.com/office/excel/2006/main">
          <x14:cfRule type="iconSet" priority="37" id="{5D198281-B9AE-44D1-852C-0197B4257E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U19:V21</xm:sqref>
        </x14:conditionalFormatting>
        <x14:conditionalFormatting xmlns:xm="http://schemas.microsoft.com/office/excel/2006/main">
          <x14:cfRule type="iconSet" priority="36" id="{6E590841-C945-4025-838F-C55E46CFD0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U22:V24</xm:sqref>
        </x14:conditionalFormatting>
        <x14:conditionalFormatting xmlns:xm="http://schemas.microsoft.com/office/excel/2006/main">
          <x14:cfRule type="iconSet" priority="35" id="{EDEC2530-B0D0-4540-AEAA-1D5FE3E5D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U25:V27</xm:sqref>
        </x14:conditionalFormatting>
        <x14:conditionalFormatting xmlns:xm="http://schemas.microsoft.com/office/excel/2006/main">
          <x14:cfRule type="iconSet" priority="34" id="{DBD61065-DAFB-44BD-8DBE-C135ECC5BD3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U28:V30</xm:sqref>
        </x14:conditionalFormatting>
        <x14:conditionalFormatting xmlns:xm="http://schemas.microsoft.com/office/excel/2006/main">
          <x14:cfRule type="iconSet" priority="33" id="{AA81A923-B35F-4294-B243-3F712C5B70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U31:V33</xm:sqref>
        </x14:conditionalFormatting>
        <x14:conditionalFormatting xmlns:xm="http://schemas.microsoft.com/office/excel/2006/main">
          <x14:cfRule type="iconSet" priority="32" id="{9300908F-36E4-4231-8E35-4179344E6E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U34:V36</xm:sqref>
        </x14:conditionalFormatting>
        <x14:conditionalFormatting xmlns:xm="http://schemas.microsoft.com/office/excel/2006/main">
          <x14:cfRule type="iconSet" priority="31" id="{8AEF3317-BF07-4007-8A8F-6674327A1BB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U37:V39</xm:sqref>
        </x14:conditionalFormatting>
        <x14:conditionalFormatting xmlns:xm="http://schemas.microsoft.com/office/excel/2006/main">
          <x14:cfRule type="iconSet" priority="30" id="{F7EBB7A1-DCA6-4D15-8572-7535ED2C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U40:V42</xm:sqref>
        </x14:conditionalFormatting>
        <x14:conditionalFormatting xmlns:xm="http://schemas.microsoft.com/office/excel/2006/main">
          <x14:cfRule type="iconSet" priority="29" id="{894722FF-0B1F-4963-A658-1B31EC18F4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U43:V45</xm:sqref>
        </x14:conditionalFormatting>
        <x14:conditionalFormatting xmlns:xm="http://schemas.microsoft.com/office/excel/2006/main">
          <x14:cfRule type="iconSet" priority="28" id="{F36A6177-E9AA-4A24-8B6D-FAD0343ECB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U55:V57 V94:V96</xm:sqref>
        </x14:conditionalFormatting>
        <x14:conditionalFormatting xmlns:xm="http://schemas.microsoft.com/office/excel/2006/main">
          <x14:cfRule type="iconSet" priority="26" id="{E416ABBB-0B54-4627-B3FC-8EF0229849E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U58:V60</xm:sqref>
        </x14:conditionalFormatting>
        <x14:conditionalFormatting xmlns:xm="http://schemas.microsoft.com/office/excel/2006/main">
          <x14:cfRule type="iconSet" priority="25" id="{F5B68F31-C2B6-4F9D-AE80-522FBD96FF8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U61:V63</xm:sqref>
        </x14:conditionalFormatting>
        <x14:conditionalFormatting xmlns:xm="http://schemas.microsoft.com/office/excel/2006/main">
          <x14:cfRule type="iconSet" priority="24" id="{022301F7-EC28-4EFE-8ED7-44A9BC08AB6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U64:V66</xm:sqref>
        </x14:conditionalFormatting>
        <x14:conditionalFormatting xmlns:xm="http://schemas.microsoft.com/office/excel/2006/main">
          <x14:cfRule type="iconSet" priority="23" id="{8A6156B0-ED52-4E17-B805-DC19A9952B9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U67:V69</xm:sqref>
        </x14:conditionalFormatting>
        <x14:conditionalFormatting xmlns:xm="http://schemas.microsoft.com/office/excel/2006/main">
          <x14:cfRule type="iconSet" priority="22" id="{911E8130-11EF-4578-AA6D-6AAEDD65E8A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U70:V72</xm:sqref>
        </x14:conditionalFormatting>
        <x14:conditionalFormatting xmlns:xm="http://schemas.microsoft.com/office/excel/2006/main">
          <x14:cfRule type="iconSet" priority="21" id="{6896593E-BB4B-4C34-94CF-1583660D8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U73:V75</xm:sqref>
        </x14:conditionalFormatting>
        <x14:conditionalFormatting xmlns:xm="http://schemas.microsoft.com/office/excel/2006/main">
          <x14:cfRule type="iconSet" priority="20" id="{738F4669-3A35-4A13-BBEA-B17EB849E0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U76:V78</xm:sqref>
        </x14:conditionalFormatting>
        <x14:conditionalFormatting xmlns:xm="http://schemas.microsoft.com/office/excel/2006/main">
          <x14:cfRule type="iconSet" priority="19" id="{7819D7E8-0D50-492E-921E-80D3A9FD39E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U79:V81</xm:sqref>
        </x14:conditionalFormatting>
        <x14:conditionalFormatting xmlns:xm="http://schemas.microsoft.com/office/excel/2006/main">
          <x14:cfRule type="iconSet" priority="18" id="{F8781353-EDD3-462D-832B-0DDC4F94417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U82:V84</xm:sqref>
        </x14:conditionalFormatting>
        <x14:conditionalFormatting xmlns:xm="http://schemas.microsoft.com/office/excel/2006/main">
          <x14:cfRule type="iconSet" priority="17" id="{D60CC61F-1957-4601-B3FB-719966FE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U85:V87</xm:sqref>
        </x14:conditionalFormatting>
        <x14:conditionalFormatting xmlns:xm="http://schemas.microsoft.com/office/excel/2006/main">
          <x14:cfRule type="iconSet" priority="16" id="{B6DFB9C7-1701-4EE9-A3FE-EBD5575FAA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U88:V90</xm:sqref>
        </x14:conditionalFormatting>
        <x14:conditionalFormatting xmlns:xm="http://schemas.microsoft.com/office/excel/2006/main">
          <x14:cfRule type="iconSet" priority="15" id="{B8536EFB-F4EE-44EE-857E-5D613D0FAE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U91:V93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5">
    <pageSetUpPr fitToPage="1"/>
  </sheetPr>
  <dimension ref="A1:Y119"/>
  <sheetViews>
    <sheetView showGridLines="0" topLeftCell="C17" workbookViewId="0">
      <selection activeCell="S28" sqref="S28"/>
    </sheetView>
  </sheetViews>
  <sheetFormatPr defaultRowHeight="15" x14ac:dyDescent="0.25"/>
  <cols>
    <col min="1" max="1" width="2.85546875" customWidth="1"/>
    <col min="2" max="2" width="23" customWidth="1"/>
    <col min="3" max="5" width="12" customWidth="1"/>
    <col min="6" max="6" width="12.7109375" customWidth="1"/>
    <col min="7" max="9" width="12" customWidth="1"/>
    <col min="10" max="10" width="12.42578125" customWidth="1"/>
    <col min="11" max="11" width="2.5703125" customWidth="1"/>
    <col min="12" max="13" width="10.28515625" customWidth="1"/>
    <col min="14" max="18" width="11.140625" customWidth="1"/>
    <col min="19" max="19" width="11.7109375" customWidth="1"/>
    <col min="20" max="20" width="2.5703125" customWidth="1"/>
    <col min="21" max="22" width="11.140625" customWidth="1"/>
    <col min="23" max="24" width="10.28515625" customWidth="1"/>
    <col min="25" max="25" width="1.85546875" customWidth="1"/>
    <col min="29" max="29" width="11.5703125" customWidth="1"/>
  </cols>
  <sheetData>
    <row r="1" spans="1:25" x14ac:dyDescent="0.25">
      <c r="A1" s="1" t="s">
        <v>72</v>
      </c>
    </row>
    <row r="2" spans="1:25" x14ac:dyDescent="0.25">
      <c r="A2" s="1"/>
    </row>
    <row r="3" spans="1:25" x14ac:dyDescent="0.25">
      <c r="A3" s="1" t="s">
        <v>22</v>
      </c>
      <c r="L3" s="1" t="s">
        <v>24</v>
      </c>
      <c r="U3" s="1" t="str">
        <f>'7'!U3</f>
        <v>VARIAÇÃO (JAN-DEZ)</v>
      </c>
    </row>
    <row r="4" spans="1:25" ht="15.75" thickBot="1" x14ac:dyDescent="0.3"/>
    <row r="5" spans="1:25" ht="24" customHeight="1" x14ac:dyDescent="0.25">
      <c r="A5" s="355" t="s">
        <v>79</v>
      </c>
      <c r="B5" s="386"/>
      <c r="C5" s="357">
        <v>2016</v>
      </c>
      <c r="D5" s="348">
        <v>2017</v>
      </c>
      <c r="E5" s="348">
        <v>2018</v>
      </c>
      <c r="F5" s="348">
        <v>2019</v>
      </c>
      <c r="G5" s="348">
        <v>2020</v>
      </c>
      <c r="H5" s="348">
        <v>2021</v>
      </c>
      <c r="I5" s="348">
        <v>2022</v>
      </c>
      <c r="J5" s="342">
        <v>2023</v>
      </c>
      <c r="L5" s="373">
        <v>2016</v>
      </c>
      <c r="M5" s="348">
        <v>2017</v>
      </c>
      <c r="N5" s="348">
        <v>2018</v>
      </c>
      <c r="O5" s="348">
        <v>2019</v>
      </c>
      <c r="P5" s="348">
        <v>2020</v>
      </c>
      <c r="Q5" s="348">
        <v>2021</v>
      </c>
      <c r="R5" s="348">
        <v>2022</v>
      </c>
      <c r="S5" s="342">
        <v>2023</v>
      </c>
      <c r="U5" s="388" t="s">
        <v>88</v>
      </c>
      <c r="V5" s="389"/>
    </row>
    <row r="6" spans="1:25" ht="20.25" customHeight="1" thickBot="1" x14ac:dyDescent="0.3">
      <c r="A6" s="356"/>
      <c r="B6" s="387"/>
      <c r="C6" s="369"/>
      <c r="D6" s="350"/>
      <c r="E6" s="350"/>
      <c r="F6" s="350"/>
      <c r="G6" s="350"/>
      <c r="H6" s="350"/>
      <c r="I6" s="350"/>
      <c r="J6" s="370"/>
      <c r="L6" s="374"/>
      <c r="M6" s="350"/>
      <c r="N6" s="350"/>
      <c r="O6" s="350"/>
      <c r="P6" s="350"/>
      <c r="Q6" s="350"/>
      <c r="R6" s="350"/>
      <c r="S6" s="370"/>
      <c r="U6" s="99" t="s">
        <v>0</v>
      </c>
      <c r="V6" s="36" t="s">
        <v>38</v>
      </c>
    </row>
    <row r="7" spans="1:25" ht="20.100000000000001" customHeight="1" thickBot="1" x14ac:dyDescent="0.3">
      <c r="A7" s="5" t="s">
        <v>37</v>
      </c>
      <c r="B7" s="6"/>
      <c r="C7" s="12">
        <f>SUM(C8:C17)</f>
        <v>73589682</v>
      </c>
      <c r="D7" s="13">
        <f>SUM(D8:D17)</f>
        <v>80208943</v>
      </c>
      <c r="E7" s="13">
        <f t="shared" ref="E7:G7" si="0">SUM(E8:E17)</f>
        <v>81369316</v>
      </c>
      <c r="F7" s="13">
        <f t="shared" si="0"/>
        <v>89195523</v>
      </c>
      <c r="G7" s="13">
        <f t="shared" si="0"/>
        <v>49337605</v>
      </c>
      <c r="H7" s="13">
        <v>45824290</v>
      </c>
      <c r="I7" s="13">
        <v>84156044</v>
      </c>
      <c r="J7" s="14">
        <v>87747268</v>
      </c>
      <c r="K7" s="1"/>
      <c r="L7" s="103">
        <f>C7/C29</f>
        <v>0.28645210339566635</v>
      </c>
      <c r="M7" s="20">
        <f>D7/D29</f>
        <v>0.29996382809659872</v>
      </c>
      <c r="N7" s="20">
        <f>E7/E29</f>
        <v>0.30810715382130371</v>
      </c>
      <c r="O7" s="20">
        <f>F7/F29</f>
        <v>0.32051134028015688</v>
      </c>
      <c r="P7" s="173">
        <f>G7/G29</f>
        <v>0.19675932743408217</v>
      </c>
      <c r="Q7" s="173">
        <f t="shared" ref="Q7:R7" si="1">H7/H29</f>
        <v>0.18203475913931536</v>
      </c>
      <c r="R7" s="173">
        <f t="shared" si="1"/>
        <v>0.30348101988768617</v>
      </c>
      <c r="S7" s="21">
        <f>J7/J29</f>
        <v>0.3168759363050076</v>
      </c>
      <c r="T7" s="1"/>
      <c r="U7" s="43">
        <f>(J7-I7)/I7</f>
        <v>4.26733937255891E-2</v>
      </c>
      <c r="V7" s="71">
        <f>(S7-R7)*100</f>
        <v>1.3394916417321434</v>
      </c>
      <c r="Y7" s="1"/>
    </row>
    <row r="8" spans="1:25" ht="20.100000000000001" customHeight="1" x14ac:dyDescent="0.25">
      <c r="A8" s="23"/>
      <c r="B8" s="111" t="s">
        <v>65</v>
      </c>
      <c r="C8" s="9">
        <v>37372619</v>
      </c>
      <c r="D8" s="10">
        <v>38873692</v>
      </c>
      <c r="E8" s="10">
        <v>39446321</v>
      </c>
      <c r="F8" s="33">
        <v>43511718</v>
      </c>
      <c r="G8" s="33">
        <v>24224823</v>
      </c>
      <c r="H8" s="33">
        <v>21788571</v>
      </c>
      <c r="I8" s="33">
        <v>41277661</v>
      </c>
      <c r="J8" s="11">
        <v>43494003</v>
      </c>
      <c r="L8" s="48">
        <f t="shared" ref="L8:L17" si="2">C8/$C$7</f>
        <v>0.50785134524701436</v>
      </c>
      <c r="M8" s="17">
        <f t="shared" ref="M8:M17" si="3">D8/$D$7</f>
        <v>0.48465533325878635</v>
      </c>
      <c r="N8" s="17">
        <f t="shared" ref="N8:N17" si="4">E8/$E$7</f>
        <v>0.4847812779942749</v>
      </c>
      <c r="O8" s="35">
        <f t="shared" ref="O8:O17" si="5">F8/$F$7</f>
        <v>0.4878240133195923</v>
      </c>
      <c r="P8" s="35">
        <f t="shared" ref="P8:P17" si="6">G8/$G$7</f>
        <v>0.49100119472763221</v>
      </c>
      <c r="Q8" s="35">
        <f>H8/$H$7</f>
        <v>0.47548082032476663</v>
      </c>
      <c r="R8" s="35">
        <f t="shared" ref="R8:R17" si="7">I8/$I$7</f>
        <v>0.49048956008435945</v>
      </c>
      <c r="S8" s="18">
        <f t="shared" ref="S8:S17" si="8">J8/$J$7</f>
        <v>0.49567358609956952</v>
      </c>
      <c r="U8" s="77">
        <f t="shared" ref="U8:U39" si="9">(J8-I8)/I8</f>
        <v>5.3693497797755549E-2</v>
      </c>
      <c r="V8" s="78">
        <f t="shared" ref="V8:V39" si="10">(S8-R8)*100</f>
        <v>0.51840260152100637</v>
      </c>
    </row>
    <row r="9" spans="1:25" ht="20.100000000000001" customHeight="1" x14ac:dyDescent="0.25">
      <c r="A9" s="23"/>
      <c r="B9" s="111" t="s">
        <v>66</v>
      </c>
      <c r="C9" s="9">
        <v>5996156</v>
      </c>
      <c r="D9" s="10">
        <v>7255381</v>
      </c>
      <c r="E9" s="10">
        <v>7833663</v>
      </c>
      <c r="F9" s="33">
        <v>8890691</v>
      </c>
      <c r="G9" s="33">
        <v>4710388</v>
      </c>
      <c r="H9" s="33">
        <v>4870698</v>
      </c>
      <c r="I9" s="33">
        <v>8616479</v>
      </c>
      <c r="J9" s="11">
        <v>8389216</v>
      </c>
      <c r="L9" s="48">
        <f t="shared" si="2"/>
        <v>8.1480933699373773E-2</v>
      </c>
      <c r="M9" s="17">
        <f t="shared" si="3"/>
        <v>9.0456010622157176E-2</v>
      </c>
      <c r="N9" s="17">
        <f t="shared" si="4"/>
        <v>9.6272936594428302E-2</v>
      </c>
      <c r="O9" s="35">
        <f t="shared" si="5"/>
        <v>9.967642658477377E-2</v>
      </c>
      <c r="P9" s="35">
        <f t="shared" si="6"/>
        <v>9.5472571074335696E-2</v>
      </c>
      <c r="Q9" s="35">
        <f t="shared" ref="Q9:Q17" si="11">H9/$H$7</f>
        <v>0.10629074667605325</v>
      </c>
      <c r="R9" s="35">
        <f t="shared" si="7"/>
        <v>0.1023869301651109</v>
      </c>
      <c r="S9" s="18">
        <f t="shared" si="8"/>
        <v>9.5606577745531635E-2</v>
      </c>
      <c r="U9" s="112">
        <f t="shared" si="9"/>
        <v>-2.6375390690327221E-2</v>
      </c>
      <c r="V9" s="74">
        <f t="shared" si="10"/>
        <v>-0.6780352419579263</v>
      </c>
    </row>
    <row r="10" spans="1:25" ht="20.100000000000001" customHeight="1" x14ac:dyDescent="0.25">
      <c r="A10" s="23"/>
      <c r="B10" s="111" t="s">
        <v>73</v>
      </c>
      <c r="C10" s="9">
        <v>34002</v>
      </c>
      <c r="D10" s="10">
        <v>46873</v>
      </c>
      <c r="E10" s="10">
        <v>70780</v>
      </c>
      <c r="F10" s="33">
        <v>43940</v>
      </c>
      <c r="G10" s="33">
        <v>37473</v>
      </c>
      <c r="H10" s="33">
        <v>26994</v>
      </c>
      <c r="I10" s="33">
        <v>15529</v>
      </c>
      <c r="J10" s="11">
        <v>14416</v>
      </c>
      <c r="L10" s="48">
        <f t="shared" si="2"/>
        <v>4.6204847032767449E-4</v>
      </c>
      <c r="M10" s="17">
        <f t="shared" si="3"/>
        <v>5.843862074083186E-4</v>
      </c>
      <c r="N10" s="17">
        <f t="shared" si="4"/>
        <v>8.698610665474932E-4</v>
      </c>
      <c r="O10" s="35">
        <f t="shared" si="5"/>
        <v>4.9262562202813701E-4</v>
      </c>
      <c r="P10" s="35">
        <f t="shared" si="6"/>
        <v>7.595220724637931E-4</v>
      </c>
      <c r="Q10" s="35">
        <f t="shared" si="11"/>
        <v>5.8907623009543631E-4</v>
      </c>
      <c r="R10" s="35">
        <f t="shared" si="7"/>
        <v>1.8452625933795081E-4</v>
      </c>
      <c r="S10" s="18">
        <f t="shared" si="8"/>
        <v>1.642900152743217E-4</v>
      </c>
      <c r="U10" s="112">
        <f t="shared" si="9"/>
        <v>-7.1672354948805458E-2</v>
      </c>
      <c r="V10" s="74">
        <f t="shared" si="10"/>
        <v>-2.0236244063629115E-3</v>
      </c>
      <c r="Y10" s="1"/>
    </row>
    <row r="11" spans="1:25" ht="20.100000000000001" customHeight="1" x14ac:dyDescent="0.25">
      <c r="A11" s="23"/>
      <c r="B11" s="111" t="s">
        <v>67</v>
      </c>
      <c r="C11" s="9">
        <v>27432812</v>
      </c>
      <c r="D11" s="10">
        <v>30749453</v>
      </c>
      <c r="E11" s="10">
        <v>30888329</v>
      </c>
      <c r="F11" s="33">
        <v>33714237</v>
      </c>
      <c r="G11" s="33">
        <v>18372080</v>
      </c>
      <c r="H11" s="33">
        <v>17489523</v>
      </c>
      <c r="I11" s="33">
        <v>31211883</v>
      </c>
      <c r="J11" s="11">
        <v>32206580</v>
      </c>
      <c r="L11" s="48">
        <f t="shared" si="2"/>
        <v>0.37278068411818926</v>
      </c>
      <c r="M11" s="17">
        <f t="shared" si="3"/>
        <v>0.38336688964969906</v>
      </c>
      <c r="N11" s="17">
        <f t="shared" si="4"/>
        <v>0.37960659519369683</v>
      </c>
      <c r="O11" s="35">
        <f t="shared" si="5"/>
        <v>0.37798126930653236</v>
      </c>
      <c r="P11" s="35">
        <f t="shared" si="6"/>
        <v>0.37237478389962381</v>
      </c>
      <c r="Q11" s="35">
        <f t="shared" si="11"/>
        <v>0.38166489868146347</v>
      </c>
      <c r="R11" s="35">
        <f t="shared" si="7"/>
        <v>0.37088106232750201</v>
      </c>
      <c r="S11" s="18">
        <f t="shared" si="8"/>
        <v>0.36703798003146948</v>
      </c>
      <c r="U11" s="112">
        <f t="shared" si="9"/>
        <v>3.1869176236499409E-2</v>
      </c>
      <c r="V11" s="74">
        <f t="shared" si="10"/>
        <v>-0.38430822960325295</v>
      </c>
    </row>
    <row r="12" spans="1:25" ht="20.100000000000001" customHeight="1" x14ac:dyDescent="0.25">
      <c r="A12" s="23"/>
      <c r="B12" t="s">
        <v>68</v>
      </c>
      <c r="C12" s="9">
        <v>2421840</v>
      </c>
      <c r="D12" s="10">
        <v>3115619</v>
      </c>
      <c r="E12" s="10">
        <v>2990272</v>
      </c>
      <c r="F12" s="33">
        <v>2675500</v>
      </c>
      <c r="G12" s="33">
        <v>1749341</v>
      </c>
      <c r="H12" s="33">
        <v>1424798</v>
      </c>
      <c r="I12" s="33">
        <v>2639194</v>
      </c>
      <c r="J12" s="11">
        <v>3206259</v>
      </c>
      <c r="L12" s="48">
        <f t="shared" si="2"/>
        <v>3.2910048449455186E-2</v>
      </c>
      <c r="M12" s="17">
        <f t="shared" si="3"/>
        <v>3.8843785785831884E-2</v>
      </c>
      <c r="N12" s="17">
        <f t="shared" si="4"/>
        <v>3.6749381056613524E-2</v>
      </c>
      <c r="O12" s="35">
        <f t="shared" si="5"/>
        <v>2.9995900130548033E-2</v>
      </c>
      <c r="P12" s="35">
        <f t="shared" si="6"/>
        <v>3.5456544759316956E-2</v>
      </c>
      <c r="Q12" s="35">
        <f t="shared" si="11"/>
        <v>3.1092636678058734E-2</v>
      </c>
      <c r="R12" s="35">
        <f t="shared" si="7"/>
        <v>3.1360718429207533E-2</v>
      </c>
      <c r="S12" s="18">
        <f t="shared" si="8"/>
        <v>3.6539701726098182E-2</v>
      </c>
      <c r="U12" s="112">
        <f t="shared" si="9"/>
        <v>0.2148629467936044</v>
      </c>
      <c r="V12" s="74">
        <f t="shared" si="10"/>
        <v>0.51789832968906491</v>
      </c>
    </row>
    <row r="13" spans="1:25" ht="20.100000000000001" customHeight="1" x14ac:dyDescent="0.25">
      <c r="A13" s="23"/>
      <c r="B13" s="111" t="s">
        <v>84</v>
      </c>
      <c r="C13" s="9"/>
      <c r="D13" s="10"/>
      <c r="E13" s="10"/>
      <c r="F13" s="33">
        <v>0</v>
      </c>
      <c r="G13" s="33">
        <v>0</v>
      </c>
      <c r="H13" s="33">
        <v>6760</v>
      </c>
      <c r="I13" s="33">
        <v>5688</v>
      </c>
      <c r="J13" s="11">
        <v>7868</v>
      </c>
      <c r="L13" s="48">
        <f t="shared" si="2"/>
        <v>0</v>
      </c>
      <c r="M13" s="17">
        <f t="shared" si="3"/>
        <v>0</v>
      </c>
      <c r="N13" s="17">
        <f t="shared" si="4"/>
        <v>0</v>
      </c>
      <c r="O13" s="35">
        <f t="shared" si="5"/>
        <v>0</v>
      </c>
      <c r="P13" s="35">
        <f t="shared" si="6"/>
        <v>0</v>
      </c>
      <c r="Q13" s="35">
        <f t="shared" si="11"/>
        <v>1.4752001613118284E-4</v>
      </c>
      <c r="R13" s="35">
        <f t="shared" si="7"/>
        <v>6.7588728386519696E-5</v>
      </c>
      <c r="S13" s="18">
        <f t="shared" si="8"/>
        <v>8.966660933534705E-5</v>
      </c>
      <c r="U13" s="112">
        <f t="shared" si="9"/>
        <v>0.38326300984528833</v>
      </c>
      <c r="V13" s="74">
        <f t="shared" si="10"/>
        <v>2.2077880948827354E-3</v>
      </c>
    </row>
    <row r="14" spans="1:25" ht="20.100000000000001" customHeight="1" x14ac:dyDescent="0.25">
      <c r="A14" s="23"/>
      <c r="B14" t="s">
        <v>69</v>
      </c>
      <c r="C14" s="9">
        <v>0</v>
      </c>
      <c r="D14" s="10">
        <v>0</v>
      </c>
      <c r="E14" s="10">
        <v>0</v>
      </c>
      <c r="F14" s="33">
        <v>1164</v>
      </c>
      <c r="G14" s="33">
        <v>537</v>
      </c>
      <c r="H14" s="33">
        <v>0</v>
      </c>
      <c r="I14" s="33">
        <v>0</v>
      </c>
      <c r="J14" s="11">
        <v>296</v>
      </c>
      <c r="L14" s="48">
        <f t="shared" si="2"/>
        <v>0</v>
      </c>
      <c r="M14" s="17">
        <f t="shared" si="3"/>
        <v>0</v>
      </c>
      <c r="N14" s="17">
        <f t="shared" si="4"/>
        <v>0</v>
      </c>
      <c r="O14" s="35">
        <f t="shared" si="5"/>
        <v>1.3049982340481371E-5</v>
      </c>
      <c r="P14" s="35">
        <f t="shared" si="6"/>
        <v>1.0884192696422942E-5</v>
      </c>
      <c r="Q14" s="35">
        <f t="shared" si="11"/>
        <v>0</v>
      </c>
      <c r="R14" s="35">
        <f t="shared" si="7"/>
        <v>0</v>
      </c>
      <c r="S14" s="18">
        <f t="shared" si="8"/>
        <v>3.3733243979744189E-6</v>
      </c>
      <c r="U14" s="112"/>
      <c r="V14" s="74">
        <f t="shared" si="10"/>
        <v>3.3733243979744187E-4</v>
      </c>
      <c r="Y14" s="1"/>
    </row>
    <row r="15" spans="1:25" ht="20.100000000000001" customHeight="1" x14ac:dyDescent="0.25">
      <c r="A15" s="23"/>
      <c r="B15" s="111" t="s">
        <v>85</v>
      </c>
      <c r="C15" s="9"/>
      <c r="D15" s="10"/>
      <c r="E15" s="10"/>
      <c r="F15" s="33">
        <v>0</v>
      </c>
      <c r="G15" s="33">
        <v>0</v>
      </c>
      <c r="H15" s="33">
        <v>0</v>
      </c>
      <c r="I15" s="33">
        <v>0</v>
      </c>
      <c r="J15" s="11">
        <v>0</v>
      </c>
      <c r="L15" s="48">
        <f t="shared" si="2"/>
        <v>0</v>
      </c>
      <c r="M15" s="17">
        <f t="shared" si="3"/>
        <v>0</v>
      </c>
      <c r="N15" s="17">
        <f t="shared" si="4"/>
        <v>0</v>
      </c>
      <c r="O15" s="35">
        <f t="shared" si="5"/>
        <v>0</v>
      </c>
      <c r="P15" s="35">
        <f t="shared" si="6"/>
        <v>0</v>
      </c>
      <c r="Q15" s="35">
        <f t="shared" si="11"/>
        <v>0</v>
      </c>
      <c r="R15" s="35">
        <f t="shared" si="7"/>
        <v>0</v>
      </c>
      <c r="S15" s="18">
        <f t="shared" si="8"/>
        <v>0</v>
      </c>
      <c r="U15" s="112"/>
      <c r="V15" s="74">
        <f t="shared" si="10"/>
        <v>0</v>
      </c>
      <c r="Y15" s="1"/>
    </row>
    <row r="16" spans="1:25" ht="20.100000000000001" customHeight="1" x14ac:dyDescent="0.25">
      <c r="A16" s="23"/>
      <c r="B16" t="s">
        <v>70</v>
      </c>
      <c r="C16" s="9">
        <v>0</v>
      </c>
      <c r="D16" s="10">
        <v>0</v>
      </c>
      <c r="E16" s="10">
        <v>0</v>
      </c>
      <c r="F16" s="33">
        <v>0</v>
      </c>
      <c r="G16" s="33"/>
      <c r="H16" s="33"/>
      <c r="I16" s="33"/>
      <c r="J16" s="11"/>
      <c r="L16" s="48">
        <f t="shared" si="2"/>
        <v>0</v>
      </c>
      <c r="M16" s="17">
        <f t="shared" si="3"/>
        <v>0</v>
      </c>
      <c r="N16" s="17">
        <f t="shared" si="4"/>
        <v>0</v>
      </c>
      <c r="O16" s="35">
        <f t="shared" si="5"/>
        <v>0</v>
      </c>
      <c r="P16" s="35">
        <f t="shared" si="6"/>
        <v>0</v>
      </c>
      <c r="Q16" s="35">
        <f t="shared" si="11"/>
        <v>0</v>
      </c>
      <c r="R16" s="35">
        <f t="shared" si="7"/>
        <v>0</v>
      </c>
      <c r="S16" s="18">
        <f t="shared" si="8"/>
        <v>0</v>
      </c>
      <c r="U16" s="112"/>
      <c r="V16" s="74">
        <f t="shared" si="10"/>
        <v>0</v>
      </c>
    </row>
    <row r="17" spans="1:25" ht="20.100000000000001" customHeight="1" thickBot="1" x14ac:dyDescent="0.3">
      <c r="A17" s="23"/>
      <c r="B17" t="s">
        <v>71</v>
      </c>
      <c r="C17" s="9">
        <v>332253</v>
      </c>
      <c r="D17" s="10">
        <v>167925</v>
      </c>
      <c r="E17" s="10">
        <v>139951</v>
      </c>
      <c r="F17" s="33">
        <v>358273</v>
      </c>
      <c r="G17" s="33">
        <v>242963</v>
      </c>
      <c r="H17" s="33">
        <v>216946</v>
      </c>
      <c r="I17" s="33">
        <v>389610</v>
      </c>
      <c r="J17" s="11">
        <v>428630</v>
      </c>
      <c r="L17" s="48">
        <f t="shared" si="2"/>
        <v>4.5149400156396929E-3</v>
      </c>
      <c r="M17" s="17">
        <f t="shared" si="3"/>
        <v>2.093594476117208E-3</v>
      </c>
      <c r="N17" s="17">
        <f t="shared" si="4"/>
        <v>1.7199480944389406E-3</v>
      </c>
      <c r="O17" s="35">
        <f t="shared" si="5"/>
        <v>4.0167150541849505E-3</v>
      </c>
      <c r="P17" s="35">
        <f t="shared" si="6"/>
        <v>4.9244992739311119E-3</v>
      </c>
      <c r="Q17" s="35">
        <f t="shared" si="11"/>
        <v>4.7343013934313003E-3</v>
      </c>
      <c r="R17" s="35">
        <f t="shared" si="7"/>
        <v>4.629614006095629E-3</v>
      </c>
      <c r="S17" s="18">
        <f t="shared" si="8"/>
        <v>4.8848244483235652E-3</v>
      </c>
      <c r="U17" s="112">
        <f t="shared" si="9"/>
        <v>0.10015143348476682</v>
      </c>
      <c r="V17" s="74">
        <f t="shared" si="10"/>
        <v>2.552104422279362E-2</v>
      </c>
    </row>
    <row r="18" spans="1:25" ht="20.100000000000001" customHeight="1" thickBot="1" x14ac:dyDescent="0.3">
      <c r="A18" s="5" t="s">
        <v>36</v>
      </c>
      <c r="B18" s="6"/>
      <c r="C18" s="12">
        <f>SUM(C19:C28)</f>
        <v>183310795</v>
      </c>
      <c r="D18" s="13">
        <f>SUM(D19:D28)</f>
        <v>187186441</v>
      </c>
      <c r="E18" s="13">
        <f t="shared" ref="E18:G18" si="12">SUM(E19:E28)</f>
        <v>182724896</v>
      </c>
      <c r="F18" s="13">
        <f t="shared" si="12"/>
        <v>189095794</v>
      </c>
      <c r="G18" s="13">
        <f t="shared" si="12"/>
        <v>201413430</v>
      </c>
      <c r="H18" s="13">
        <v>205909446</v>
      </c>
      <c r="I18" s="13">
        <v>193146451</v>
      </c>
      <c r="J18" s="14">
        <v>189166369</v>
      </c>
      <c r="K18" s="1"/>
      <c r="L18" s="103">
        <f>C18/C29</f>
        <v>0.71354789660433371</v>
      </c>
      <c r="M18" s="20">
        <f>D18/D29</f>
        <v>0.70003617190340128</v>
      </c>
      <c r="N18" s="20">
        <f>E18/E29</f>
        <v>0.69189284617869629</v>
      </c>
      <c r="O18" s="20">
        <f>F18/F29</f>
        <v>0.67948865971984318</v>
      </c>
      <c r="P18" s="173">
        <f>G18/G29</f>
        <v>0.8032406725659178</v>
      </c>
      <c r="Q18" s="173">
        <f t="shared" ref="Q18:R18" si="13">H18/H29</f>
        <v>0.81796524086068467</v>
      </c>
      <c r="R18" s="173">
        <f t="shared" si="13"/>
        <v>0.69651898011231383</v>
      </c>
      <c r="S18" s="21">
        <f>J18/J29</f>
        <v>0.68312406369499235</v>
      </c>
      <c r="T18" s="1"/>
      <c r="U18" s="43">
        <f t="shared" si="9"/>
        <v>-2.0606550000755643E-2</v>
      </c>
      <c r="V18" s="71">
        <f t="shared" si="10"/>
        <v>-1.339491641732149</v>
      </c>
      <c r="Y18" s="25"/>
    </row>
    <row r="19" spans="1:25" ht="20.100000000000001" customHeight="1" x14ac:dyDescent="0.25">
      <c r="A19" s="23"/>
      <c r="B19" t="s">
        <v>65</v>
      </c>
      <c r="C19" s="9">
        <v>63208159</v>
      </c>
      <c r="D19" s="10">
        <v>65750811</v>
      </c>
      <c r="E19" s="10">
        <v>62925601</v>
      </c>
      <c r="F19" s="33">
        <v>68442945</v>
      </c>
      <c r="G19" s="33">
        <v>75276705</v>
      </c>
      <c r="H19" s="33">
        <v>74741860</v>
      </c>
      <c r="I19" s="33">
        <v>67854923</v>
      </c>
      <c r="J19" s="11">
        <v>65545141</v>
      </c>
      <c r="L19" s="48">
        <f t="shared" ref="L19:L28" si="14">C19/$C$18</f>
        <v>0.34481416656340397</v>
      </c>
      <c r="M19" s="17">
        <f t="shared" ref="M19:M28" si="15">D19/$D$18</f>
        <v>0.35125840658512225</v>
      </c>
      <c r="N19" s="17">
        <f t="shared" ref="N19:N28" si="16">E19/$E$18</f>
        <v>0.34437343994985775</v>
      </c>
      <c r="O19" s="35">
        <f t="shared" ref="O19:O28" si="17">F19/$F$18</f>
        <v>0.36194853175845887</v>
      </c>
      <c r="P19" s="35">
        <f t="shared" ref="P19:P28" si="18">G19/$G$18</f>
        <v>0.37374223258101508</v>
      </c>
      <c r="Q19" s="35">
        <f>H19/$H$18</f>
        <v>0.36298412458455159</v>
      </c>
      <c r="R19" s="35">
        <f t="shared" ref="R19:R28" si="19">I19/$I$18</f>
        <v>0.35131333062909864</v>
      </c>
      <c r="S19" s="18">
        <f t="shared" ref="S19:S28" si="20">J19/$J$18</f>
        <v>0.34649468267797645</v>
      </c>
      <c r="U19" s="77">
        <f t="shared" si="9"/>
        <v>-3.4040006205592478E-2</v>
      </c>
      <c r="V19" s="78">
        <f t="shared" si="10"/>
        <v>-0.48186479511221902</v>
      </c>
      <c r="Y19" s="2"/>
    </row>
    <row r="20" spans="1:25" ht="20.100000000000001" customHeight="1" x14ac:dyDescent="0.25">
      <c r="A20" s="23"/>
      <c r="B20" t="s">
        <v>66</v>
      </c>
      <c r="C20" s="9">
        <v>56768</v>
      </c>
      <c r="D20" s="10">
        <v>44015</v>
      </c>
      <c r="E20" s="10">
        <v>22043</v>
      </c>
      <c r="F20" s="33">
        <v>50944</v>
      </c>
      <c r="G20" s="33">
        <v>44500</v>
      </c>
      <c r="H20" s="33">
        <v>23703</v>
      </c>
      <c r="I20" s="33">
        <v>293466</v>
      </c>
      <c r="J20" s="11">
        <v>214370</v>
      </c>
      <c r="L20" s="48">
        <f t="shared" si="14"/>
        <v>3.0968170750664194E-4</v>
      </c>
      <c r="M20" s="17">
        <f t="shared" si="15"/>
        <v>2.3513989456105957E-4</v>
      </c>
      <c r="N20" s="17">
        <f t="shared" si="16"/>
        <v>1.2063490242730799E-4</v>
      </c>
      <c r="O20" s="35">
        <f t="shared" si="17"/>
        <v>2.6940842481139478E-4</v>
      </c>
      <c r="P20" s="35">
        <f t="shared" si="18"/>
        <v>2.2093859381670824E-4</v>
      </c>
      <c r="Q20" s="35">
        <f t="shared" ref="Q20:Q28" si="21">H20/$H$18</f>
        <v>1.1511370877079627E-4</v>
      </c>
      <c r="R20" s="35">
        <f t="shared" si="19"/>
        <v>1.5193962844287519E-3</v>
      </c>
      <c r="S20" s="18">
        <f t="shared" si="20"/>
        <v>1.1332352633992779E-3</v>
      </c>
      <c r="U20" s="112">
        <f t="shared" si="9"/>
        <v>-0.26952355639154107</v>
      </c>
      <c r="V20" s="74">
        <f t="shared" si="10"/>
        <v>-3.8616102102947407E-2</v>
      </c>
      <c r="Y20" s="2"/>
    </row>
    <row r="21" spans="1:25" ht="20.100000000000001" customHeight="1" x14ac:dyDescent="0.25">
      <c r="A21" s="23"/>
      <c r="B21" t="s">
        <v>73</v>
      </c>
      <c r="C21" s="9">
        <v>0</v>
      </c>
      <c r="D21" s="10">
        <v>0</v>
      </c>
      <c r="E21" s="10">
        <v>0</v>
      </c>
      <c r="F21" s="33">
        <v>194</v>
      </c>
      <c r="G21" s="33">
        <v>2024</v>
      </c>
      <c r="H21" s="33">
        <v>142</v>
      </c>
      <c r="I21" s="33">
        <v>0</v>
      </c>
      <c r="J21" s="11">
        <v>0</v>
      </c>
      <c r="L21" s="48">
        <f t="shared" si="14"/>
        <v>0</v>
      </c>
      <c r="M21" s="17">
        <f t="shared" si="15"/>
        <v>0</v>
      </c>
      <c r="N21" s="17">
        <f t="shared" si="16"/>
        <v>0</v>
      </c>
      <c r="O21" s="35">
        <f t="shared" si="17"/>
        <v>1.0259350348109805E-6</v>
      </c>
      <c r="P21" s="35">
        <f t="shared" si="18"/>
        <v>1.0048982334494775E-5</v>
      </c>
      <c r="Q21" s="35">
        <f t="shared" si="21"/>
        <v>6.8962353480374084E-7</v>
      </c>
      <c r="R21" s="35">
        <f t="shared" si="19"/>
        <v>0</v>
      </c>
      <c r="S21" s="18">
        <f t="shared" si="20"/>
        <v>0</v>
      </c>
      <c r="U21" s="112"/>
      <c r="V21" s="74">
        <f t="shared" si="10"/>
        <v>0</v>
      </c>
      <c r="Y21" s="25"/>
    </row>
    <row r="22" spans="1:25" ht="20.100000000000001" customHeight="1" x14ac:dyDescent="0.25">
      <c r="A22" s="23"/>
      <c r="B22" t="s">
        <v>67</v>
      </c>
      <c r="C22" s="9">
        <v>90178750</v>
      </c>
      <c r="D22" s="10">
        <v>92438841</v>
      </c>
      <c r="E22" s="10">
        <v>93287385</v>
      </c>
      <c r="F22" s="33">
        <v>95011875</v>
      </c>
      <c r="G22" s="33">
        <v>98720523</v>
      </c>
      <c r="H22" s="33">
        <v>105534600</v>
      </c>
      <c r="I22" s="33">
        <v>100734443</v>
      </c>
      <c r="J22" s="11">
        <v>98816058</v>
      </c>
      <c r="L22" s="48">
        <f t="shared" si="14"/>
        <v>0.49194456878548803</v>
      </c>
      <c r="M22" s="17">
        <f t="shared" si="15"/>
        <v>0.49383299616236626</v>
      </c>
      <c r="N22" s="17">
        <f t="shared" si="16"/>
        <v>0.51053461811793832</v>
      </c>
      <c r="O22" s="35">
        <f t="shared" si="17"/>
        <v>0.50245366642052336</v>
      </c>
      <c r="P22" s="35">
        <f t="shared" si="18"/>
        <v>0.49013873106674166</v>
      </c>
      <c r="Q22" s="35">
        <f t="shared" si="21"/>
        <v>0.51252918236689349</v>
      </c>
      <c r="R22" s="35">
        <f t="shared" si="19"/>
        <v>0.52154436428138151</v>
      </c>
      <c r="S22" s="18">
        <f t="shared" si="20"/>
        <v>0.52237645899943241</v>
      </c>
      <c r="U22" s="112">
        <f t="shared" si="9"/>
        <v>-1.9043982801393959E-2</v>
      </c>
      <c r="V22" s="74">
        <f t="shared" si="10"/>
        <v>8.3209471805090196E-2</v>
      </c>
      <c r="Y22" s="2"/>
    </row>
    <row r="23" spans="1:25" ht="20.100000000000001" customHeight="1" x14ac:dyDescent="0.25">
      <c r="A23" s="23"/>
      <c r="B23" t="s">
        <v>68</v>
      </c>
      <c r="C23" s="9">
        <v>4165670</v>
      </c>
      <c r="D23" s="10">
        <v>4672073</v>
      </c>
      <c r="E23" s="10">
        <v>3977355</v>
      </c>
      <c r="F23" s="33">
        <v>3743966</v>
      </c>
      <c r="G23" s="33">
        <v>4230134</v>
      </c>
      <c r="H23" s="33">
        <v>4432455</v>
      </c>
      <c r="I23" s="33">
        <v>3857454</v>
      </c>
      <c r="J23" s="11">
        <v>3699695</v>
      </c>
      <c r="L23" s="48">
        <f t="shared" si="14"/>
        <v>2.2724630047019325E-2</v>
      </c>
      <c r="M23" s="17">
        <f t="shared" si="15"/>
        <v>2.4959462742282706E-2</v>
      </c>
      <c r="N23" s="17">
        <f t="shared" si="16"/>
        <v>2.1766902524328158E-2</v>
      </c>
      <c r="O23" s="35">
        <f t="shared" si="17"/>
        <v>1.9799308703820243E-2</v>
      </c>
      <c r="P23" s="35">
        <f t="shared" si="18"/>
        <v>2.1002243991376346E-2</v>
      </c>
      <c r="Q23" s="35">
        <f t="shared" si="21"/>
        <v>2.1526234401116305E-2</v>
      </c>
      <c r="R23" s="35">
        <f t="shared" si="19"/>
        <v>1.9971653530408383E-2</v>
      </c>
      <c r="S23" s="18">
        <f t="shared" si="20"/>
        <v>1.9557889806512064E-2</v>
      </c>
      <c r="U23" s="112">
        <f t="shared" si="9"/>
        <v>-4.0897182442097821E-2</v>
      </c>
      <c r="V23" s="74">
        <f t="shared" si="10"/>
        <v>-4.1376372389631891E-2</v>
      </c>
      <c r="Y23" s="2"/>
    </row>
    <row r="24" spans="1:25" ht="20.100000000000001" customHeight="1" x14ac:dyDescent="0.25">
      <c r="A24" s="23"/>
      <c r="B24" t="s">
        <v>84</v>
      </c>
      <c r="C24" s="9"/>
      <c r="D24" s="10"/>
      <c r="E24" s="10"/>
      <c r="F24" s="33">
        <v>0</v>
      </c>
      <c r="G24" s="33">
        <v>0</v>
      </c>
      <c r="H24" s="33">
        <v>18648</v>
      </c>
      <c r="I24" s="33">
        <v>28237</v>
      </c>
      <c r="J24" s="11">
        <v>19759</v>
      </c>
      <c r="L24" s="48">
        <f t="shared" si="14"/>
        <v>0</v>
      </c>
      <c r="M24" s="17">
        <f t="shared" si="15"/>
        <v>0</v>
      </c>
      <c r="N24" s="17">
        <f t="shared" si="16"/>
        <v>0</v>
      </c>
      <c r="O24" s="35">
        <f t="shared" si="17"/>
        <v>0</v>
      </c>
      <c r="P24" s="35">
        <f t="shared" si="18"/>
        <v>0</v>
      </c>
      <c r="Q24" s="35">
        <f t="shared" si="21"/>
        <v>9.0564082232536341E-5</v>
      </c>
      <c r="R24" s="35">
        <f t="shared" si="19"/>
        <v>1.4619476492477721E-4</v>
      </c>
      <c r="S24" s="18">
        <f t="shared" si="20"/>
        <v>1.0445302780009485E-4</v>
      </c>
      <c r="U24" s="112">
        <f t="shared" si="9"/>
        <v>-0.30024436023656903</v>
      </c>
      <c r="V24" s="74">
        <f t="shared" si="10"/>
        <v>-4.1741737124682361E-3</v>
      </c>
      <c r="Y24" s="2"/>
    </row>
    <row r="25" spans="1:25" ht="20.100000000000001" customHeight="1" x14ac:dyDescent="0.25">
      <c r="A25" s="23"/>
      <c r="B25" t="s">
        <v>69</v>
      </c>
      <c r="C25" s="9">
        <v>0</v>
      </c>
      <c r="D25" s="10">
        <v>0</v>
      </c>
      <c r="E25" s="10">
        <v>266</v>
      </c>
      <c r="F25" s="33">
        <v>221</v>
      </c>
      <c r="G25" s="33">
        <v>39</v>
      </c>
      <c r="H25" s="33">
        <v>1021</v>
      </c>
      <c r="I25" s="33">
        <v>1182</v>
      </c>
      <c r="J25" s="11">
        <v>24629</v>
      </c>
      <c r="L25" s="48">
        <f t="shared" si="14"/>
        <v>0</v>
      </c>
      <c r="M25" s="17">
        <f t="shared" si="15"/>
        <v>0</v>
      </c>
      <c r="N25" s="17">
        <f t="shared" si="16"/>
        <v>1.455740327798572E-6</v>
      </c>
      <c r="O25" s="35">
        <f t="shared" si="17"/>
        <v>1.1687198076970449E-6</v>
      </c>
      <c r="P25" s="35">
        <f t="shared" si="18"/>
        <v>1.9363157660340723E-7</v>
      </c>
      <c r="Q25" s="35">
        <f t="shared" si="21"/>
        <v>4.9584903453142213E-6</v>
      </c>
      <c r="R25" s="35">
        <f t="shared" si="19"/>
        <v>6.1197086142680403E-6</v>
      </c>
      <c r="S25" s="18">
        <f t="shared" si="20"/>
        <v>1.3019756170294731E-4</v>
      </c>
      <c r="U25" s="112">
        <f t="shared" si="9"/>
        <v>19.836717428087987</v>
      </c>
      <c r="V25" s="74">
        <f t="shared" si="10"/>
        <v>1.2407785308867925E-2</v>
      </c>
      <c r="Y25" s="25"/>
    </row>
    <row r="26" spans="1:25" ht="20.100000000000001" customHeight="1" x14ac:dyDescent="0.25">
      <c r="A26" s="23"/>
      <c r="B26" t="s">
        <v>85</v>
      </c>
      <c r="C26" s="9"/>
      <c r="D26" s="10"/>
      <c r="E26" s="10"/>
      <c r="F26" s="33">
        <v>0</v>
      </c>
      <c r="G26" s="33">
        <v>0</v>
      </c>
      <c r="H26" s="33">
        <v>11794</v>
      </c>
      <c r="I26" s="33">
        <v>32885</v>
      </c>
      <c r="J26" s="11">
        <v>16566</v>
      </c>
      <c r="L26" s="48">
        <f t="shared" si="14"/>
        <v>0</v>
      </c>
      <c r="M26" s="17">
        <f t="shared" si="15"/>
        <v>0</v>
      </c>
      <c r="N26" s="17">
        <f t="shared" si="16"/>
        <v>0</v>
      </c>
      <c r="O26" s="35">
        <f t="shared" si="17"/>
        <v>0</v>
      </c>
      <c r="P26" s="35">
        <f t="shared" si="18"/>
        <v>0</v>
      </c>
      <c r="Q26" s="35">
        <f t="shared" si="21"/>
        <v>5.7277605418840278E-5</v>
      </c>
      <c r="R26" s="35">
        <f t="shared" si="19"/>
        <v>1.7025940590541838E-4</v>
      </c>
      <c r="S26" s="18">
        <f t="shared" si="20"/>
        <v>8.7573706085144559E-5</v>
      </c>
      <c r="U26" s="112">
        <f t="shared" si="9"/>
        <v>-0.49624448836855711</v>
      </c>
      <c r="V26" s="74">
        <f t="shared" si="10"/>
        <v>-8.2685699820273812E-3</v>
      </c>
      <c r="Y26" s="25"/>
    </row>
    <row r="27" spans="1:25" ht="20.100000000000001" customHeight="1" x14ac:dyDescent="0.25">
      <c r="A27" s="23"/>
      <c r="B27" t="s">
        <v>70</v>
      </c>
      <c r="C27" s="9">
        <v>0</v>
      </c>
      <c r="D27" s="10">
        <v>24</v>
      </c>
      <c r="E27" s="10">
        <v>29</v>
      </c>
      <c r="F27" s="33">
        <v>22</v>
      </c>
      <c r="G27" s="33"/>
      <c r="H27" s="33"/>
      <c r="I27" s="33"/>
      <c r="J27" s="11"/>
      <c r="L27" s="48">
        <f t="shared" si="14"/>
        <v>0</v>
      </c>
      <c r="M27" s="17">
        <f t="shared" si="15"/>
        <v>1.2821441484642576E-7</v>
      </c>
      <c r="N27" s="17">
        <f t="shared" si="16"/>
        <v>1.5870853197803982E-7</v>
      </c>
      <c r="O27" s="35">
        <f t="shared" si="17"/>
        <v>1.1634314827753387E-7</v>
      </c>
      <c r="P27" s="35">
        <f t="shared" si="18"/>
        <v>0</v>
      </c>
      <c r="Q27" s="35">
        <f t="shared" si="21"/>
        <v>0</v>
      </c>
      <c r="R27" s="35">
        <f t="shared" si="19"/>
        <v>0</v>
      </c>
      <c r="S27" s="18">
        <f t="shared" si="20"/>
        <v>0</v>
      </c>
      <c r="U27" s="112"/>
      <c r="V27" s="74">
        <f t="shared" si="10"/>
        <v>0</v>
      </c>
      <c r="Y27" s="2"/>
    </row>
    <row r="28" spans="1:25" ht="20.100000000000001" customHeight="1" thickBot="1" x14ac:dyDescent="0.3">
      <c r="A28" s="23"/>
      <c r="B28" t="s">
        <v>71</v>
      </c>
      <c r="C28" s="30">
        <v>25701448</v>
      </c>
      <c r="D28" s="31">
        <v>24280677</v>
      </c>
      <c r="E28" s="31">
        <v>22512217</v>
      </c>
      <c r="F28" s="33">
        <v>21845627</v>
      </c>
      <c r="G28" s="33">
        <v>23139505</v>
      </c>
      <c r="H28" s="33">
        <v>21145223</v>
      </c>
      <c r="I28" s="33">
        <v>20343861</v>
      </c>
      <c r="J28" s="11">
        <v>20830151</v>
      </c>
      <c r="L28" s="48">
        <f t="shared" si="14"/>
        <v>0.140206952896582</v>
      </c>
      <c r="M28" s="17">
        <f t="shared" si="15"/>
        <v>0.12971386640125285</v>
      </c>
      <c r="N28" s="17">
        <f t="shared" si="16"/>
        <v>0.12320279005658867</v>
      </c>
      <c r="O28" s="35">
        <f t="shared" si="17"/>
        <v>0.11552677369439535</v>
      </c>
      <c r="P28" s="35">
        <f t="shared" si="18"/>
        <v>0.1148856111531391</v>
      </c>
      <c r="Q28" s="35">
        <f t="shared" si="21"/>
        <v>0.10269185513713636</v>
      </c>
      <c r="R28" s="35">
        <f t="shared" si="19"/>
        <v>0.10532868139523827</v>
      </c>
      <c r="S28" s="18">
        <f t="shared" si="20"/>
        <v>0.11011550895709163</v>
      </c>
      <c r="U28" s="112">
        <f t="shared" si="9"/>
        <v>2.3903525491056E-2</v>
      </c>
      <c r="V28" s="74">
        <f t="shared" si="10"/>
        <v>0.47868275618533629</v>
      </c>
    </row>
    <row r="29" spans="1:25" ht="20.100000000000001" customHeight="1" thickBot="1" x14ac:dyDescent="0.3">
      <c r="A29" s="45" t="s">
        <v>21</v>
      </c>
      <c r="B29" s="70"/>
      <c r="C29" s="115">
        <f t="shared" ref="C29:J29" si="22">C7+C18</f>
        <v>256900477</v>
      </c>
      <c r="D29" s="55">
        <f t="shared" si="22"/>
        <v>267395384</v>
      </c>
      <c r="E29" s="55">
        <f t="shared" si="22"/>
        <v>264094212</v>
      </c>
      <c r="F29" s="55">
        <f t="shared" si="22"/>
        <v>278291317</v>
      </c>
      <c r="G29" s="55">
        <f t="shared" si="22"/>
        <v>250751035</v>
      </c>
      <c r="H29" s="55">
        <f t="shared" ref="H29:I29" si="23">H7+H18</f>
        <v>251733736</v>
      </c>
      <c r="I29" s="55">
        <f t="shared" si="23"/>
        <v>277302495</v>
      </c>
      <c r="J29" s="243">
        <f t="shared" si="22"/>
        <v>276913637</v>
      </c>
      <c r="L29" s="113">
        <f t="shared" ref="L29:S29" si="24">L7+L18</f>
        <v>1</v>
      </c>
      <c r="M29" s="116">
        <f t="shared" si="24"/>
        <v>1</v>
      </c>
      <c r="N29" s="116">
        <f t="shared" si="24"/>
        <v>1</v>
      </c>
      <c r="O29" s="116">
        <f t="shared" si="24"/>
        <v>1</v>
      </c>
      <c r="P29" s="116">
        <f>P7+P18</f>
        <v>1</v>
      </c>
      <c r="Q29" s="116">
        <f>Q7+Q18</f>
        <v>1</v>
      </c>
      <c r="R29" s="116">
        <f t="shared" si="24"/>
        <v>1</v>
      </c>
      <c r="S29" s="117">
        <f t="shared" si="24"/>
        <v>1</v>
      </c>
      <c r="U29" s="162">
        <f t="shared" si="9"/>
        <v>-1.4022881402491528E-3</v>
      </c>
      <c r="V29" s="161">
        <f t="shared" si="10"/>
        <v>0</v>
      </c>
      <c r="Y29" s="1"/>
    </row>
    <row r="30" spans="1:25" ht="20.100000000000001" customHeight="1" x14ac:dyDescent="0.25">
      <c r="A30" s="23"/>
      <c r="B30" t="s">
        <v>65</v>
      </c>
      <c r="C30" s="9">
        <f>C8+C19</f>
        <v>100580778</v>
      </c>
      <c r="D30" s="9">
        <f t="shared" ref="D30:J30" si="25">D8+D19</f>
        <v>104624503</v>
      </c>
      <c r="E30" s="9">
        <f t="shared" si="25"/>
        <v>102371922</v>
      </c>
      <c r="F30" s="9">
        <f t="shared" si="25"/>
        <v>111954663</v>
      </c>
      <c r="G30" s="9">
        <f t="shared" ref="G30" si="26">G8+G19</f>
        <v>99501528</v>
      </c>
      <c r="H30" s="9">
        <f t="shared" ref="H30:I30" si="27">H8+H19</f>
        <v>96530431</v>
      </c>
      <c r="I30" s="9">
        <f t="shared" si="27"/>
        <v>109132584</v>
      </c>
      <c r="J30" s="248">
        <f t="shared" si="25"/>
        <v>109039144</v>
      </c>
      <c r="K30" s="2"/>
      <c r="L30" s="48">
        <f t="shared" ref="L30:L39" si="28">C30/$C$29</f>
        <v>0.39151650932901927</v>
      </c>
      <c r="M30" s="17">
        <f t="shared" ref="M30:M39" si="29">D30/$D$29</f>
        <v>0.39127265936647582</v>
      </c>
      <c r="N30" s="17">
        <f t="shared" ref="N30:N39" si="30">E30/$E$29</f>
        <v>0.38763409930392567</v>
      </c>
      <c r="O30" s="35">
        <f t="shared" ref="O30:O39" si="31">F30/$F$29</f>
        <v>0.40229305106202795</v>
      </c>
      <c r="P30" s="35">
        <f t="shared" ref="P30:P39" si="32">G30/$G$29</f>
        <v>0.39681402710860197</v>
      </c>
      <c r="Q30" s="35">
        <f>H30/$H$29</f>
        <v>0.38346243349759046</v>
      </c>
      <c r="R30" s="35">
        <f t="shared" ref="R30:R39" si="33">I30/$I$29</f>
        <v>0.39355067468830385</v>
      </c>
      <c r="S30" s="18">
        <f t="shared" ref="S30:S39" si="34">J30/$J$29</f>
        <v>0.39376588737664803</v>
      </c>
      <c r="U30" s="77">
        <f t="shared" si="9"/>
        <v>-8.5620624542345671E-4</v>
      </c>
      <c r="V30" s="78">
        <f t="shared" si="10"/>
        <v>2.1521268834417961E-2</v>
      </c>
    </row>
    <row r="31" spans="1:25" ht="20.100000000000001" customHeight="1" x14ac:dyDescent="0.25">
      <c r="A31" s="23"/>
      <c r="B31" t="s">
        <v>66</v>
      </c>
      <c r="C31" s="9">
        <f t="shared" ref="C31:J39" si="35">C9+C20</f>
        <v>6052924</v>
      </c>
      <c r="D31" s="9">
        <f t="shared" si="35"/>
        <v>7299396</v>
      </c>
      <c r="E31" s="9">
        <f t="shared" si="35"/>
        <v>7855706</v>
      </c>
      <c r="F31" s="9">
        <f t="shared" si="35"/>
        <v>8941635</v>
      </c>
      <c r="G31" s="9">
        <f t="shared" ref="G31" si="36">G9+G20</f>
        <v>4754888</v>
      </c>
      <c r="H31" s="9">
        <f t="shared" ref="H31:I31" si="37">H9+H20</f>
        <v>4894401</v>
      </c>
      <c r="I31" s="9">
        <f t="shared" si="37"/>
        <v>8909945</v>
      </c>
      <c r="J31" s="248">
        <f t="shared" si="35"/>
        <v>8603586</v>
      </c>
      <c r="K31" s="2"/>
      <c r="L31" s="48">
        <f t="shared" si="28"/>
        <v>2.3561357575836654E-2</v>
      </c>
      <c r="M31" s="17">
        <f t="shared" si="29"/>
        <v>2.7298137652219157E-2</v>
      </c>
      <c r="N31" s="17">
        <f t="shared" si="30"/>
        <v>2.9745846910117061E-2</v>
      </c>
      <c r="O31" s="35">
        <f t="shared" si="31"/>
        <v>3.2130485048514824E-2</v>
      </c>
      <c r="P31" s="35">
        <f t="shared" si="32"/>
        <v>1.8962585737681999E-2</v>
      </c>
      <c r="Q31" s="35">
        <f t="shared" ref="Q31:Q39" si="38">H31/$H$29</f>
        <v>1.9442769482434407E-2</v>
      </c>
      <c r="R31" s="35">
        <f t="shared" si="33"/>
        <v>3.213077834009391E-2</v>
      </c>
      <c r="S31" s="18">
        <f t="shared" si="34"/>
        <v>3.1069564118288619E-2</v>
      </c>
      <c r="U31" s="112">
        <f t="shared" si="9"/>
        <v>-3.4383938396926134E-2</v>
      </c>
      <c r="V31" s="74">
        <f t="shared" si="10"/>
        <v>-0.10612142218052907</v>
      </c>
    </row>
    <row r="32" spans="1:25" ht="20.100000000000001" customHeight="1" x14ac:dyDescent="0.25">
      <c r="A32" s="23"/>
      <c r="B32" t="s">
        <v>73</v>
      </c>
      <c r="C32" s="9">
        <f t="shared" si="35"/>
        <v>34002</v>
      </c>
      <c r="D32" s="9">
        <f t="shared" si="35"/>
        <v>46873</v>
      </c>
      <c r="E32" s="9">
        <f t="shared" si="35"/>
        <v>70780</v>
      </c>
      <c r="F32" s="9">
        <f t="shared" si="35"/>
        <v>44134</v>
      </c>
      <c r="G32" s="9">
        <f t="shared" ref="G32" si="39">G10+G21</f>
        <v>39497</v>
      </c>
      <c r="H32" s="9">
        <f t="shared" ref="H32:I32" si="40">H10+H21</f>
        <v>27136</v>
      </c>
      <c r="I32" s="9">
        <f t="shared" si="40"/>
        <v>15529</v>
      </c>
      <c r="J32" s="248">
        <f t="shared" si="35"/>
        <v>14416</v>
      </c>
      <c r="K32" s="2"/>
      <c r="L32" s="48">
        <f t="shared" si="28"/>
        <v>1.3235475619611248E-4</v>
      </c>
      <c r="M32" s="17">
        <f t="shared" si="29"/>
        <v>1.7529472386105215E-4</v>
      </c>
      <c r="N32" s="17">
        <f t="shared" si="30"/>
        <v>2.6801041743391182E-4</v>
      </c>
      <c r="O32" s="35">
        <f t="shared" si="31"/>
        <v>1.5858920959434749E-4</v>
      </c>
      <c r="P32" s="35">
        <f t="shared" si="32"/>
        <v>1.5751480347827877E-4</v>
      </c>
      <c r="Q32" s="35">
        <f t="shared" si="38"/>
        <v>1.077964377408676E-4</v>
      </c>
      <c r="R32" s="35">
        <f t="shared" si="33"/>
        <v>5.6000217379940992E-5</v>
      </c>
      <c r="S32" s="18">
        <f t="shared" si="34"/>
        <v>5.2059552415614694E-5</v>
      </c>
      <c r="U32" s="112">
        <f t="shared" si="9"/>
        <v>-7.1672354948805458E-2</v>
      </c>
      <c r="V32" s="74">
        <f t="shared" si="10"/>
        <v>-3.940664964326298E-4</v>
      </c>
      <c r="Y32" s="1"/>
    </row>
    <row r="33" spans="1:25" ht="20.100000000000001" customHeight="1" x14ac:dyDescent="0.25">
      <c r="A33" s="23"/>
      <c r="B33" t="s">
        <v>67</v>
      </c>
      <c r="C33" s="9">
        <f t="shared" si="35"/>
        <v>117611562</v>
      </c>
      <c r="D33" s="9">
        <f t="shared" si="35"/>
        <v>123188294</v>
      </c>
      <c r="E33" s="9">
        <f t="shared" si="35"/>
        <v>124175714</v>
      </c>
      <c r="F33" s="9">
        <f t="shared" si="35"/>
        <v>128726112</v>
      </c>
      <c r="G33" s="9">
        <f t="shared" ref="G33" si="41">G11+G22</f>
        <v>117092603</v>
      </c>
      <c r="H33" s="9">
        <f t="shared" ref="H33:I33" si="42">H11+H22</f>
        <v>123024123</v>
      </c>
      <c r="I33" s="9">
        <f t="shared" si="42"/>
        <v>131946326</v>
      </c>
      <c r="J33" s="248">
        <f t="shared" si="35"/>
        <v>131022638</v>
      </c>
      <c r="K33" s="2"/>
      <c r="L33" s="48">
        <f t="shared" si="28"/>
        <v>0.45780982337374171</v>
      </c>
      <c r="M33" s="17">
        <f t="shared" si="29"/>
        <v>0.46069715997790001</v>
      </c>
      <c r="N33" s="17">
        <f t="shared" si="30"/>
        <v>0.47019475761929991</v>
      </c>
      <c r="O33" s="35">
        <f t="shared" si="31"/>
        <v>0.46255885159363419</v>
      </c>
      <c r="P33" s="35">
        <f t="shared" si="32"/>
        <v>0.46696757602615679</v>
      </c>
      <c r="Q33" s="35">
        <f t="shared" si="38"/>
        <v>0.48870733400627719</v>
      </c>
      <c r="R33" s="35">
        <f t="shared" si="33"/>
        <v>0.4758209117447717</v>
      </c>
      <c r="S33" s="18">
        <f t="shared" si="34"/>
        <v>0.47315343303226343</v>
      </c>
      <c r="U33" s="112">
        <f t="shared" si="9"/>
        <v>-7.0004829084820445E-3</v>
      </c>
      <c r="V33" s="74">
        <f t="shared" si="10"/>
        <v>-0.26674787125082755</v>
      </c>
    </row>
    <row r="34" spans="1:25" ht="20.100000000000001" customHeight="1" x14ac:dyDescent="0.25">
      <c r="A34" s="23"/>
      <c r="B34" t="s">
        <v>68</v>
      </c>
      <c r="C34" s="9">
        <f t="shared" si="35"/>
        <v>6587510</v>
      </c>
      <c r="D34" s="9">
        <f t="shared" si="35"/>
        <v>7787692</v>
      </c>
      <c r="E34" s="9">
        <f t="shared" si="35"/>
        <v>6967627</v>
      </c>
      <c r="F34" s="9">
        <f t="shared" si="35"/>
        <v>6419466</v>
      </c>
      <c r="G34" s="9">
        <f t="shared" ref="G34" si="43">G12+G23</f>
        <v>5979475</v>
      </c>
      <c r="H34" s="9">
        <f t="shared" ref="H34:I34" si="44">H12+H23</f>
        <v>5857253</v>
      </c>
      <c r="I34" s="9">
        <f t="shared" si="44"/>
        <v>6496648</v>
      </c>
      <c r="J34" s="248">
        <f t="shared" si="35"/>
        <v>6905954</v>
      </c>
      <c r="K34" s="2"/>
      <c r="L34" s="48">
        <f t="shared" si="28"/>
        <v>2.5642264572362003E-2</v>
      </c>
      <c r="M34" s="17">
        <f t="shared" si="29"/>
        <v>2.9124257432955537E-2</v>
      </c>
      <c r="N34" s="17">
        <f t="shared" si="30"/>
        <v>2.6383111342099388E-2</v>
      </c>
      <c r="O34" s="35">
        <f t="shared" si="31"/>
        <v>2.3067431888289924E-2</v>
      </c>
      <c r="P34" s="35">
        <f t="shared" si="32"/>
        <v>2.3846262489006276E-2</v>
      </c>
      <c r="Q34" s="35">
        <f t="shared" si="38"/>
        <v>2.3267652135429317E-2</v>
      </c>
      <c r="R34" s="35">
        <f t="shared" si="33"/>
        <v>2.3428018561462996E-2</v>
      </c>
      <c r="S34" s="18">
        <f t="shared" si="34"/>
        <v>2.4939017358686456E-2</v>
      </c>
      <c r="U34" s="112">
        <f t="shared" si="9"/>
        <v>6.3002643824938642E-2</v>
      </c>
      <c r="V34" s="74">
        <f t="shared" si="10"/>
        <v>0.15109987972234604</v>
      </c>
    </row>
    <row r="35" spans="1:25" ht="20.100000000000001" customHeight="1" x14ac:dyDescent="0.25">
      <c r="A35" s="23"/>
      <c r="B35" t="s">
        <v>84</v>
      </c>
      <c r="C35" s="9">
        <f t="shared" si="35"/>
        <v>0</v>
      </c>
      <c r="D35" s="9">
        <f t="shared" si="35"/>
        <v>0</v>
      </c>
      <c r="E35" s="9">
        <f t="shared" si="35"/>
        <v>0</v>
      </c>
      <c r="F35" s="9">
        <f t="shared" si="35"/>
        <v>0</v>
      </c>
      <c r="G35" s="9">
        <f t="shared" ref="G35" si="45">G13+G24</f>
        <v>0</v>
      </c>
      <c r="H35" s="9">
        <f t="shared" ref="H35:I35" si="46">H13+H24</f>
        <v>25408</v>
      </c>
      <c r="I35" s="9">
        <f t="shared" si="46"/>
        <v>33925</v>
      </c>
      <c r="J35" s="248">
        <f t="shared" si="35"/>
        <v>27627</v>
      </c>
      <c r="K35" s="2"/>
      <c r="L35" s="48">
        <f t="shared" si="28"/>
        <v>0</v>
      </c>
      <c r="M35" s="17">
        <f t="shared" si="29"/>
        <v>0</v>
      </c>
      <c r="N35" s="17">
        <f t="shared" si="30"/>
        <v>0</v>
      </c>
      <c r="O35" s="35">
        <f t="shared" si="31"/>
        <v>0</v>
      </c>
      <c r="P35" s="35">
        <f t="shared" si="32"/>
        <v>0</v>
      </c>
      <c r="Q35" s="35">
        <f t="shared" si="38"/>
        <v>1.0093204194133122E-4</v>
      </c>
      <c r="R35" s="35">
        <f t="shared" si="33"/>
        <v>1.2233932478681808E-4</v>
      </c>
      <c r="S35" s="18">
        <f t="shared" si="34"/>
        <v>9.9767567604480231E-5</v>
      </c>
      <c r="U35" s="112">
        <f t="shared" si="9"/>
        <v>-0.18564480471628592</v>
      </c>
      <c r="V35" s="74">
        <f t="shared" si="10"/>
        <v>-2.2571757182337851E-3</v>
      </c>
    </row>
    <row r="36" spans="1:25" ht="20.100000000000001" customHeight="1" x14ac:dyDescent="0.25">
      <c r="A36" s="23"/>
      <c r="B36" t="s">
        <v>69</v>
      </c>
      <c r="C36" s="9">
        <f t="shared" si="35"/>
        <v>0</v>
      </c>
      <c r="D36" s="9">
        <f t="shared" si="35"/>
        <v>0</v>
      </c>
      <c r="E36" s="9">
        <f t="shared" si="35"/>
        <v>266</v>
      </c>
      <c r="F36" s="9">
        <f t="shared" si="35"/>
        <v>1385</v>
      </c>
      <c r="G36" s="9">
        <f t="shared" ref="G36" si="47">G14+G25</f>
        <v>576</v>
      </c>
      <c r="H36" s="9">
        <f t="shared" ref="H36:I36" si="48">H14+H25</f>
        <v>1021</v>
      </c>
      <c r="I36" s="9">
        <f t="shared" si="48"/>
        <v>1182</v>
      </c>
      <c r="J36" s="248">
        <f t="shared" si="35"/>
        <v>24925</v>
      </c>
      <c r="K36" s="2"/>
      <c r="L36" s="48">
        <f t="shared" si="28"/>
        <v>0</v>
      </c>
      <c r="M36" s="17">
        <f t="shared" si="29"/>
        <v>0</v>
      </c>
      <c r="N36" s="17">
        <f t="shared" si="30"/>
        <v>1.0072163186976623E-6</v>
      </c>
      <c r="O36" s="35">
        <f t="shared" si="31"/>
        <v>4.9767991863001603E-6</v>
      </c>
      <c r="P36" s="35">
        <f t="shared" si="32"/>
        <v>2.2970991924320474E-6</v>
      </c>
      <c r="Q36" s="35">
        <f t="shared" si="38"/>
        <v>4.0558727496103268E-6</v>
      </c>
      <c r="R36" s="35">
        <f t="shared" si="33"/>
        <v>4.2624932025945171E-6</v>
      </c>
      <c r="S36" s="18">
        <f t="shared" si="34"/>
        <v>9.0010012760765549E-5</v>
      </c>
      <c r="U36" s="112">
        <f t="shared" si="9"/>
        <v>20.08714043993232</v>
      </c>
      <c r="V36" s="74">
        <f t="shared" si="10"/>
        <v>8.5747519558171028E-3</v>
      </c>
      <c r="Y36" s="1"/>
    </row>
    <row r="37" spans="1:25" ht="20.100000000000001" customHeight="1" x14ac:dyDescent="0.25">
      <c r="A37" s="23"/>
      <c r="B37" t="s">
        <v>85</v>
      </c>
      <c r="C37" s="9">
        <f t="shared" si="35"/>
        <v>0</v>
      </c>
      <c r="D37" s="9">
        <f t="shared" si="35"/>
        <v>0</v>
      </c>
      <c r="E37" s="9">
        <f t="shared" si="35"/>
        <v>0</v>
      </c>
      <c r="F37" s="9">
        <f t="shared" si="35"/>
        <v>0</v>
      </c>
      <c r="G37" s="9">
        <f t="shared" ref="G37" si="49">G15+G26</f>
        <v>0</v>
      </c>
      <c r="H37" s="9">
        <f t="shared" ref="H37:I37" si="50">H15+H26</f>
        <v>11794</v>
      </c>
      <c r="I37" s="9">
        <f t="shared" si="50"/>
        <v>32885</v>
      </c>
      <c r="J37" s="248">
        <f t="shared" si="35"/>
        <v>16566</v>
      </c>
      <c r="K37" s="2"/>
      <c r="L37" s="48">
        <f t="shared" si="28"/>
        <v>0</v>
      </c>
      <c r="M37" s="17">
        <f t="shared" si="29"/>
        <v>0</v>
      </c>
      <c r="N37" s="17">
        <f t="shared" si="30"/>
        <v>0</v>
      </c>
      <c r="O37" s="35">
        <f t="shared" si="31"/>
        <v>0</v>
      </c>
      <c r="P37" s="35">
        <f t="shared" si="32"/>
        <v>0</v>
      </c>
      <c r="Q37" s="35">
        <f t="shared" si="38"/>
        <v>4.6851090312344946E-5</v>
      </c>
      <c r="R37" s="35">
        <f t="shared" si="33"/>
        <v>1.1858890775577046E-4</v>
      </c>
      <c r="S37" s="18">
        <f t="shared" si="34"/>
        <v>5.982370597371483E-5</v>
      </c>
      <c r="U37" s="112">
        <f t="shared" si="9"/>
        <v>-0.49624448836855711</v>
      </c>
      <c r="V37" s="74">
        <f t="shared" si="10"/>
        <v>-5.8765201782055637E-3</v>
      </c>
      <c r="Y37" s="1"/>
    </row>
    <row r="38" spans="1:25" ht="20.100000000000001" customHeight="1" x14ac:dyDescent="0.25">
      <c r="A38" s="23"/>
      <c r="B38" t="s">
        <v>70</v>
      </c>
      <c r="C38" s="9">
        <f t="shared" si="35"/>
        <v>0</v>
      </c>
      <c r="D38" s="9">
        <f t="shared" si="35"/>
        <v>24</v>
      </c>
      <c r="E38" s="9">
        <f t="shared" si="35"/>
        <v>29</v>
      </c>
      <c r="F38" s="9">
        <f t="shared" si="35"/>
        <v>22</v>
      </c>
      <c r="G38" s="9">
        <f t="shared" ref="G38" si="51">G16+G27</f>
        <v>0</v>
      </c>
      <c r="H38" s="9">
        <f t="shared" ref="H38:I38" si="52">H16+H27</f>
        <v>0</v>
      </c>
      <c r="I38" s="9">
        <f t="shared" si="52"/>
        <v>0</v>
      </c>
      <c r="J38" s="248">
        <f t="shared" si="35"/>
        <v>0</v>
      </c>
      <c r="K38" s="2"/>
      <c r="L38" s="48">
        <f t="shared" si="28"/>
        <v>0</v>
      </c>
      <c r="M38" s="17">
        <f t="shared" si="29"/>
        <v>8.9754728151926508E-8</v>
      </c>
      <c r="N38" s="17">
        <f t="shared" si="30"/>
        <v>1.098092979031286E-7</v>
      </c>
      <c r="O38" s="35">
        <f t="shared" si="31"/>
        <v>7.9053849890688465E-8</v>
      </c>
      <c r="P38" s="35">
        <f t="shared" si="32"/>
        <v>0</v>
      </c>
      <c r="Q38" s="35">
        <f t="shared" si="38"/>
        <v>0</v>
      </c>
      <c r="R38" s="35">
        <f t="shared" si="33"/>
        <v>0</v>
      </c>
      <c r="S38" s="18">
        <f t="shared" si="34"/>
        <v>0</v>
      </c>
      <c r="U38" s="112"/>
      <c r="V38" s="74">
        <f t="shared" si="10"/>
        <v>0</v>
      </c>
    </row>
    <row r="39" spans="1:25" ht="20.100000000000001" customHeight="1" thickBot="1" x14ac:dyDescent="0.3">
      <c r="A39" s="29"/>
      <c r="B39" s="24" t="s">
        <v>71</v>
      </c>
      <c r="C39" s="30">
        <f t="shared" si="35"/>
        <v>26033701</v>
      </c>
      <c r="D39" s="30">
        <f t="shared" si="35"/>
        <v>24448602</v>
      </c>
      <c r="E39" s="30">
        <f t="shared" si="35"/>
        <v>22652168</v>
      </c>
      <c r="F39" s="30">
        <f t="shared" si="35"/>
        <v>22203900</v>
      </c>
      <c r="G39" s="30">
        <f t="shared" ref="G39" si="53">G17+G28</f>
        <v>23382468</v>
      </c>
      <c r="H39" s="30">
        <f t="shared" ref="H39:I39" si="54">H17+H28</f>
        <v>21362169</v>
      </c>
      <c r="I39" s="30">
        <f t="shared" si="54"/>
        <v>20733471</v>
      </c>
      <c r="J39" s="249">
        <f t="shared" si="35"/>
        <v>21258781</v>
      </c>
      <c r="K39" s="2"/>
      <c r="L39" s="114">
        <f t="shared" si="28"/>
        <v>0.10133769039284422</v>
      </c>
      <c r="M39" s="51">
        <f t="shared" si="29"/>
        <v>9.143240109186028E-2</v>
      </c>
      <c r="N39" s="51">
        <f t="shared" si="30"/>
        <v>8.5773057381507478E-2</v>
      </c>
      <c r="O39" s="51">
        <f t="shared" si="31"/>
        <v>7.9786535344902626E-2</v>
      </c>
      <c r="P39" s="51">
        <f t="shared" si="32"/>
        <v>9.3249736735882272E-2</v>
      </c>
      <c r="Q39" s="51">
        <f t="shared" si="38"/>
        <v>8.486017543552446E-2</v>
      </c>
      <c r="R39" s="51">
        <f t="shared" si="33"/>
        <v>7.4768425722242418E-2</v>
      </c>
      <c r="S39" s="64">
        <f t="shared" si="34"/>
        <v>7.6770437275358885E-2</v>
      </c>
      <c r="U39" s="79">
        <f t="shared" si="9"/>
        <v>2.533632694689664E-2</v>
      </c>
      <c r="V39" s="76">
        <f t="shared" si="10"/>
        <v>0.20020115531164673</v>
      </c>
    </row>
    <row r="40" spans="1:25" ht="20.100000000000001" customHeight="1" x14ac:dyDescent="0.25"/>
    <row r="41" spans="1:25" ht="19.5" customHeight="1" x14ac:dyDescent="0.25"/>
    <row r="42" spans="1:25" x14ac:dyDescent="0.25">
      <c r="A42" s="1" t="s">
        <v>23</v>
      </c>
      <c r="L42" s="1" t="s">
        <v>25</v>
      </c>
      <c r="U42" s="1" t="str">
        <f>U3</f>
        <v>VARIAÇÃO (JAN-DEZ)</v>
      </c>
    </row>
    <row r="43" spans="1:25" ht="15.75" thickBot="1" x14ac:dyDescent="0.3"/>
    <row r="44" spans="1:25" ht="24" customHeight="1" x14ac:dyDescent="0.25">
      <c r="A44" s="355" t="s">
        <v>79</v>
      </c>
      <c r="B44" s="386"/>
      <c r="C44" s="357">
        <v>2016</v>
      </c>
      <c r="D44" s="348">
        <v>2017</v>
      </c>
      <c r="E44" s="348">
        <v>2018</v>
      </c>
      <c r="F44" s="348">
        <v>2019</v>
      </c>
      <c r="G44" s="348">
        <v>2020</v>
      </c>
      <c r="H44" s="348">
        <v>2021</v>
      </c>
      <c r="I44" s="348">
        <v>2022</v>
      </c>
      <c r="J44" s="342">
        <v>2023</v>
      </c>
      <c r="L44" s="373">
        <v>2016</v>
      </c>
      <c r="M44" s="348">
        <v>2017</v>
      </c>
      <c r="N44" s="348">
        <v>2018</v>
      </c>
      <c r="O44" s="348">
        <v>2019</v>
      </c>
      <c r="P44" s="348">
        <v>2020</v>
      </c>
      <c r="Q44" s="348">
        <v>2021</v>
      </c>
      <c r="R44" s="348">
        <v>2022</v>
      </c>
      <c r="S44" s="342">
        <v>2023</v>
      </c>
      <c r="U44" s="388" t="s">
        <v>88</v>
      </c>
      <c r="V44" s="389"/>
    </row>
    <row r="45" spans="1:25" ht="20.25" customHeight="1" thickBot="1" x14ac:dyDescent="0.3">
      <c r="A45" s="356"/>
      <c r="B45" s="387"/>
      <c r="C45" s="369"/>
      <c r="D45" s="350"/>
      <c r="E45" s="350"/>
      <c r="F45" s="350"/>
      <c r="G45" s="350"/>
      <c r="H45" s="350"/>
      <c r="I45" s="350"/>
      <c r="J45" s="370"/>
      <c r="L45" s="374"/>
      <c r="M45" s="350"/>
      <c r="N45" s="350"/>
      <c r="O45" s="350"/>
      <c r="P45" s="350"/>
      <c r="Q45" s="350"/>
      <c r="R45" s="350"/>
      <c r="S45" s="370"/>
      <c r="U45" s="99" t="s">
        <v>1</v>
      </c>
      <c r="V45" s="36" t="s">
        <v>38</v>
      </c>
    </row>
    <row r="46" spans="1:25" ht="19.5" customHeight="1" thickBot="1" x14ac:dyDescent="0.3">
      <c r="A46" s="5" t="s">
        <v>37</v>
      </c>
      <c r="B46" s="6"/>
      <c r="C46" s="12">
        <f>SUM(C47:C56)</f>
        <v>461075038</v>
      </c>
      <c r="D46" s="13">
        <f t="shared" ref="D46" si="55">SUM(D47:D56)</f>
        <v>517832642</v>
      </c>
      <c r="E46" s="13">
        <v>536653330</v>
      </c>
      <c r="F46" s="34">
        <v>588503011</v>
      </c>
      <c r="G46" s="34">
        <v>321477612</v>
      </c>
      <c r="H46" s="34">
        <v>309683341</v>
      </c>
      <c r="I46" s="34">
        <v>588534780</v>
      </c>
      <c r="J46" s="14">
        <v>635245956</v>
      </c>
      <c r="K46" s="1"/>
      <c r="L46" s="103">
        <f t="shared" ref="L46:S46" si="56">C46/C68</f>
        <v>0.54434025397611374</v>
      </c>
      <c r="M46" s="20">
        <f t="shared" si="56"/>
        <v>0.5570919537421638</v>
      </c>
      <c r="N46" s="20">
        <f t="shared" si="56"/>
        <v>0.54996675470828416</v>
      </c>
      <c r="O46" s="20">
        <f t="shared" si="56"/>
        <v>0.55942020617632771</v>
      </c>
      <c r="P46" s="173">
        <f t="shared" si="56"/>
        <v>0.39398917859528787</v>
      </c>
      <c r="Q46" s="173">
        <f t="shared" si="56"/>
        <v>0.37953462524694226</v>
      </c>
      <c r="R46" s="173">
        <f t="shared" si="56"/>
        <v>0.72128299241753446</v>
      </c>
      <c r="S46" s="21">
        <f t="shared" si="56"/>
        <v>0.53848833716860689</v>
      </c>
      <c r="T46" s="1"/>
      <c r="U46" s="43">
        <f>(J46-I46)/I46</f>
        <v>7.9368590586948826E-2</v>
      </c>
      <c r="V46" s="71">
        <f>(S46-R46)*100</f>
        <v>-18.279465524892757</v>
      </c>
    </row>
    <row r="47" spans="1:25" ht="19.5" customHeight="1" x14ac:dyDescent="0.25">
      <c r="A47" s="23"/>
      <c r="B47" s="111" t="s">
        <v>65</v>
      </c>
      <c r="C47" s="9">
        <v>149734407</v>
      </c>
      <c r="D47" s="10">
        <v>155971662</v>
      </c>
      <c r="E47" s="10">
        <v>154979387</v>
      </c>
      <c r="F47" s="33">
        <v>171201937</v>
      </c>
      <c r="G47" s="33">
        <v>96446319</v>
      </c>
      <c r="H47" s="33">
        <v>86726994</v>
      </c>
      <c r="I47" s="33">
        <v>171656918</v>
      </c>
      <c r="J47" s="11">
        <v>182175843</v>
      </c>
      <c r="L47" s="48">
        <f t="shared" ref="L47:L56" si="57">C47/$C$46</f>
        <v>0.32475062551532013</v>
      </c>
      <c r="M47" s="17">
        <f t="shared" ref="M47:M56" si="58">D47/$D$46</f>
        <v>0.30120090807253513</v>
      </c>
      <c r="N47" s="17">
        <f t="shared" ref="N47:N56" si="59">E47/$E$46</f>
        <v>0.28878864312646674</v>
      </c>
      <c r="O47" s="35">
        <f t="shared" ref="O47:O56" si="60">F47/$F$46</f>
        <v>0.29091089391214686</v>
      </c>
      <c r="P47" s="35">
        <f t="shared" ref="P47:P56" si="61">G47/$G$46</f>
        <v>0.30000944202609048</v>
      </c>
      <c r="Q47" s="35">
        <f>H47/$H$46</f>
        <v>0.28005056300396863</v>
      </c>
      <c r="R47" s="35">
        <f t="shared" ref="R47:R56" si="62">I47/$I$46</f>
        <v>0.29166826470306478</v>
      </c>
      <c r="S47" s="18">
        <f t="shared" ref="S47:S56" si="63">J47/$J$46</f>
        <v>0.28678001218161236</v>
      </c>
      <c r="U47" s="77">
        <f t="shared" ref="U47:U78" si="64">(J47-I47)/I47</f>
        <v>6.1278771182411651E-2</v>
      </c>
      <c r="V47" s="78">
        <f t="shared" ref="V47:V78" si="65">(S47-R47)*100</f>
        <v>-0.48882525214524186</v>
      </c>
    </row>
    <row r="48" spans="1:25" ht="19.5" customHeight="1" x14ac:dyDescent="0.25">
      <c r="A48" s="23"/>
      <c r="B48" s="111" t="s">
        <v>66</v>
      </c>
      <c r="C48" s="9">
        <v>28920922</v>
      </c>
      <c r="D48" s="10">
        <v>35940507</v>
      </c>
      <c r="E48" s="10">
        <v>36501243</v>
      </c>
      <c r="F48" s="33">
        <v>40006323</v>
      </c>
      <c r="G48" s="33">
        <v>19477281</v>
      </c>
      <c r="H48" s="33">
        <v>21314644</v>
      </c>
      <c r="I48" s="33">
        <v>41123426</v>
      </c>
      <c r="J48" s="11">
        <v>40976416</v>
      </c>
      <c r="L48" s="48">
        <f t="shared" si="57"/>
        <v>6.272497883522378E-2</v>
      </c>
      <c r="M48" s="17">
        <f t="shared" si="58"/>
        <v>6.940564206456494E-2</v>
      </c>
      <c r="N48" s="17">
        <f t="shared" si="59"/>
        <v>6.8016428780941315E-2</v>
      </c>
      <c r="O48" s="35">
        <f t="shared" si="60"/>
        <v>6.7979810217147718E-2</v>
      </c>
      <c r="P48" s="35">
        <f t="shared" si="61"/>
        <v>6.0586741573780259E-2</v>
      </c>
      <c r="Q48" s="35">
        <f t="shared" ref="Q48:Q56" si="66">H48/$H$46</f>
        <v>6.8827221803965236E-2</v>
      </c>
      <c r="R48" s="35">
        <f t="shared" si="62"/>
        <v>6.9874249402898506E-2</v>
      </c>
      <c r="S48" s="18">
        <f t="shared" si="63"/>
        <v>6.450480418327921E-2</v>
      </c>
      <c r="U48" s="112">
        <f t="shared" si="64"/>
        <v>-3.574848068349169E-3</v>
      </c>
      <c r="V48" s="74">
        <f t="shared" si="65"/>
        <v>-0.53694452196192954</v>
      </c>
    </row>
    <row r="49" spans="1:22" ht="19.5" customHeight="1" x14ac:dyDescent="0.25">
      <c r="A49" s="23"/>
      <c r="B49" s="111" t="s">
        <v>73</v>
      </c>
      <c r="C49" s="9">
        <v>40804</v>
      </c>
      <c r="D49" s="10">
        <v>80734</v>
      </c>
      <c r="E49" s="10">
        <v>122357</v>
      </c>
      <c r="F49" s="33">
        <v>61080</v>
      </c>
      <c r="G49" s="33">
        <v>51146</v>
      </c>
      <c r="H49" s="33">
        <v>36639</v>
      </c>
      <c r="I49" s="33">
        <v>24443</v>
      </c>
      <c r="J49" s="11">
        <v>27816</v>
      </c>
      <c r="L49" s="48">
        <f t="shared" si="57"/>
        <v>8.8497525645706286E-5</v>
      </c>
      <c r="M49" s="17">
        <f t="shared" si="58"/>
        <v>1.559075142273476E-4</v>
      </c>
      <c r="N49" s="17">
        <f t="shared" si="59"/>
        <v>2.2800007595219805E-4</v>
      </c>
      <c r="O49" s="35">
        <f t="shared" si="60"/>
        <v>1.0378876379274803E-4</v>
      </c>
      <c r="P49" s="35">
        <f t="shared" si="61"/>
        <v>1.5909661541221103E-4</v>
      </c>
      <c r="Q49" s="35">
        <f t="shared" si="66"/>
        <v>1.1831117515617347E-4</v>
      </c>
      <c r="R49" s="35">
        <f t="shared" si="62"/>
        <v>4.1531955001877715E-5</v>
      </c>
      <c r="S49" s="18">
        <f t="shared" si="63"/>
        <v>4.3787763994832892E-5</v>
      </c>
      <c r="U49" s="112">
        <f t="shared" si="64"/>
        <v>0.13799451785787342</v>
      </c>
      <c r="V49" s="74">
        <f t="shared" si="65"/>
        <v>2.2558089929551771E-4</v>
      </c>
    </row>
    <row r="50" spans="1:22" ht="19.5" customHeight="1" x14ac:dyDescent="0.25">
      <c r="A50" s="23"/>
      <c r="B50" s="111" t="s">
        <v>67</v>
      </c>
      <c r="C50" s="9">
        <v>272862364</v>
      </c>
      <c r="D50" s="10">
        <v>314109867</v>
      </c>
      <c r="E50" s="10">
        <v>332752759</v>
      </c>
      <c r="F50" s="33">
        <v>365328398</v>
      </c>
      <c r="G50" s="33">
        <v>197751280</v>
      </c>
      <c r="H50" s="33">
        <v>195313268</v>
      </c>
      <c r="I50" s="33">
        <v>362714777</v>
      </c>
      <c r="J50" s="11">
        <v>398423109</v>
      </c>
      <c r="L50" s="48">
        <f t="shared" si="57"/>
        <v>0.59179600176056379</v>
      </c>
      <c r="M50" s="17">
        <f t="shared" si="58"/>
        <v>0.60658568333357399</v>
      </c>
      <c r="N50" s="17">
        <f t="shared" si="59"/>
        <v>0.6200516057545008</v>
      </c>
      <c r="O50" s="35">
        <f t="shared" si="60"/>
        <v>0.62077574994769225</v>
      </c>
      <c r="P50" s="35">
        <f t="shared" si="61"/>
        <v>0.61513235329121452</v>
      </c>
      <c r="Q50" s="35">
        <f t="shared" si="66"/>
        <v>0.630687034598997</v>
      </c>
      <c r="R50" s="35">
        <f t="shared" si="62"/>
        <v>0.61630134586098717</v>
      </c>
      <c r="S50" s="18">
        <f t="shared" si="63"/>
        <v>0.62719503404441979</v>
      </c>
      <c r="U50" s="112">
        <f t="shared" si="64"/>
        <v>9.844741450939011E-2</v>
      </c>
      <c r="V50" s="74">
        <f t="shared" si="65"/>
        <v>1.0893688183432615</v>
      </c>
    </row>
    <row r="51" spans="1:22" ht="19.5" customHeight="1" x14ac:dyDescent="0.25">
      <c r="A51" s="23"/>
      <c r="B51" t="s">
        <v>68</v>
      </c>
      <c r="C51" s="9">
        <v>8895198</v>
      </c>
      <c r="D51" s="10">
        <v>11142081</v>
      </c>
      <c r="E51" s="10">
        <v>11921986</v>
      </c>
      <c r="F51" s="33">
        <v>11148224</v>
      </c>
      <c r="G51" s="33">
        <v>7267502</v>
      </c>
      <c r="H51" s="33">
        <v>5597136</v>
      </c>
      <c r="I51" s="33">
        <v>11910578</v>
      </c>
      <c r="J51" s="11">
        <v>12496539</v>
      </c>
      <c r="L51" s="48">
        <f t="shared" si="57"/>
        <v>1.9292300096280642E-2</v>
      </c>
      <c r="M51" s="17">
        <f t="shared" si="58"/>
        <v>2.1516760621668189E-2</v>
      </c>
      <c r="N51" s="17">
        <f t="shared" si="59"/>
        <v>2.221543281954479E-2</v>
      </c>
      <c r="O51" s="35">
        <f t="shared" si="60"/>
        <v>1.8943359322931314E-2</v>
      </c>
      <c r="P51" s="35">
        <f t="shared" si="61"/>
        <v>2.2606557124730663E-2</v>
      </c>
      <c r="Q51" s="35">
        <f t="shared" si="66"/>
        <v>1.8073739394331836E-2</v>
      </c>
      <c r="R51" s="35">
        <f t="shared" si="62"/>
        <v>2.0237679071405092E-2</v>
      </c>
      <c r="S51" s="18">
        <f t="shared" si="63"/>
        <v>1.9671969387554826E-2</v>
      </c>
      <c r="U51" s="112">
        <f t="shared" si="64"/>
        <v>4.9196688859264426E-2</v>
      </c>
      <c r="V51" s="74">
        <f t="shared" si="65"/>
        <v>-5.6570968385026565E-2</v>
      </c>
    </row>
    <row r="52" spans="1:22" ht="19.5" customHeight="1" x14ac:dyDescent="0.25">
      <c r="A52" s="23"/>
      <c r="B52" s="111" t="s">
        <v>84</v>
      </c>
      <c r="C52" s="9"/>
      <c r="D52" s="10"/>
      <c r="E52" s="10"/>
      <c r="F52" s="33">
        <v>0</v>
      </c>
      <c r="G52" s="33">
        <v>0</v>
      </c>
      <c r="H52" s="33">
        <v>39775</v>
      </c>
      <c r="I52" s="33">
        <v>43756</v>
      </c>
      <c r="J52" s="11">
        <v>62613</v>
      </c>
      <c r="L52" s="48">
        <f t="shared" si="57"/>
        <v>0</v>
      </c>
      <c r="M52" s="17">
        <f t="shared" si="58"/>
        <v>0</v>
      </c>
      <c r="N52" s="17">
        <f t="shared" si="59"/>
        <v>0</v>
      </c>
      <c r="O52" s="35">
        <f t="shared" si="60"/>
        <v>0</v>
      </c>
      <c r="P52" s="35">
        <f t="shared" si="61"/>
        <v>0</v>
      </c>
      <c r="Q52" s="35">
        <f t="shared" si="66"/>
        <v>1.2843764818463386E-4</v>
      </c>
      <c r="R52" s="35">
        <f t="shared" si="62"/>
        <v>7.4347347832187584E-5</v>
      </c>
      <c r="S52" s="18">
        <f t="shared" si="63"/>
        <v>9.8564972210543286E-5</v>
      </c>
      <c r="U52" s="112">
        <f t="shared" si="64"/>
        <v>0.43095804004022303</v>
      </c>
      <c r="V52" s="74">
        <f t="shared" si="65"/>
        <v>2.4217624378355699E-3</v>
      </c>
    </row>
    <row r="53" spans="1:22" ht="19.5" customHeight="1" x14ac:dyDescent="0.25">
      <c r="A53" s="23"/>
      <c r="B53" t="s">
        <v>69</v>
      </c>
      <c r="C53" s="9"/>
      <c r="D53" s="10"/>
      <c r="E53" s="10">
        <v>0</v>
      </c>
      <c r="F53" s="33">
        <v>4200</v>
      </c>
      <c r="G53" s="33">
        <v>1939</v>
      </c>
      <c r="H53" s="33">
        <v>0</v>
      </c>
      <c r="I53" s="33">
        <v>0</v>
      </c>
      <c r="J53" s="11">
        <v>613</v>
      </c>
      <c r="L53" s="48">
        <f t="shared" si="57"/>
        <v>0</v>
      </c>
      <c r="M53" s="17">
        <f t="shared" si="58"/>
        <v>0</v>
      </c>
      <c r="N53" s="17">
        <f t="shared" si="59"/>
        <v>0</v>
      </c>
      <c r="O53" s="35">
        <f t="shared" si="60"/>
        <v>7.1367519307390599E-6</v>
      </c>
      <c r="P53" s="35">
        <f t="shared" si="61"/>
        <v>6.0315242107745906E-6</v>
      </c>
      <c r="Q53" s="35">
        <f t="shared" si="66"/>
        <v>0</v>
      </c>
      <c r="R53" s="35">
        <f t="shared" si="62"/>
        <v>0</v>
      </c>
      <c r="S53" s="18">
        <f t="shared" si="63"/>
        <v>9.6498056258385693E-7</v>
      </c>
      <c r="U53" s="112"/>
      <c r="V53" s="74">
        <f t="shared" si="65"/>
        <v>9.6498056258385696E-5</v>
      </c>
    </row>
    <row r="54" spans="1:22" ht="19.5" customHeight="1" x14ac:dyDescent="0.25">
      <c r="A54" s="23"/>
      <c r="B54" s="111" t="s">
        <v>85</v>
      </c>
      <c r="C54" s="9"/>
      <c r="D54" s="10"/>
      <c r="E54" s="10"/>
      <c r="F54" s="33">
        <v>0</v>
      </c>
      <c r="G54" s="33">
        <v>0</v>
      </c>
      <c r="H54" s="33">
        <v>0</v>
      </c>
      <c r="I54" s="33">
        <v>0</v>
      </c>
      <c r="J54" s="11">
        <v>0</v>
      </c>
      <c r="L54" s="48">
        <f t="shared" si="57"/>
        <v>0</v>
      </c>
      <c r="M54" s="17">
        <f t="shared" si="58"/>
        <v>0</v>
      </c>
      <c r="N54" s="17">
        <f t="shared" si="59"/>
        <v>0</v>
      </c>
      <c r="O54" s="35">
        <f t="shared" si="60"/>
        <v>0</v>
      </c>
      <c r="P54" s="35">
        <f t="shared" si="61"/>
        <v>0</v>
      </c>
      <c r="Q54" s="35">
        <f t="shared" si="66"/>
        <v>0</v>
      </c>
      <c r="R54" s="35">
        <f t="shared" si="62"/>
        <v>0</v>
      </c>
      <c r="S54" s="18">
        <f t="shared" si="63"/>
        <v>0</v>
      </c>
      <c r="U54" s="112"/>
      <c r="V54" s="74">
        <f t="shared" si="65"/>
        <v>0</v>
      </c>
    </row>
    <row r="55" spans="1:22" ht="19.5" customHeight="1" x14ac:dyDescent="0.25">
      <c r="A55" s="23"/>
      <c r="B55" t="s">
        <v>70</v>
      </c>
      <c r="C55" s="9"/>
      <c r="D55" s="10"/>
      <c r="E55" s="10">
        <v>0</v>
      </c>
      <c r="F55" s="33">
        <v>0</v>
      </c>
      <c r="G55" s="33"/>
      <c r="H55" s="33"/>
      <c r="I55" s="33"/>
      <c r="J55" s="11"/>
      <c r="L55" s="48">
        <f t="shared" si="57"/>
        <v>0</v>
      </c>
      <c r="M55" s="17">
        <f t="shared" si="58"/>
        <v>0</v>
      </c>
      <c r="N55" s="17">
        <f t="shared" si="59"/>
        <v>0</v>
      </c>
      <c r="O55" s="35">
        <f t="shared" si="60"/>
        <v>0</v>
      </c>
      <c r="P55" s="35">
        <f t="shared" si="61"/>
        <v>0</v>
      </c>
      <c r="Q55" s="35">
        <f t="shared" si="66"/>
        <v>0</v>
      </c>
      <c r="R55" s="35">
        <f t="shared" si="62"/>
        <v>0</v>
      </c>
      <c r="S55" s="18">
        <f t="shared" si="63"/>
        <v>0</v>
      </c>
      <c r="U55" s="112"/>
      <c r="V55" s="74">
        <f t="shared" si="65"/>
        <v>0</v>
      </c>
    </row>
    <row r="56" spans="1:22" ht="19.5" customHeight="1" thickBot="1" x14ac:dyDescent="0.3">
      <c r="A56" s="23"/>
      <c r="B56" t="s">
        <v>71</v>
      </c>
      <c r="C56" s="9">
        <v>621343</v>
      </c>
      <c r="D56" s="10">
        <v>587791</v>
      </c>
      <c r="E56" s="10">
        <v>375598</v>
      </c>
      <c r="F56" s="33">
        <v>752849</v>
      </c>
      <c r="G56" s="33">
        <v>482145</v>
      </c>
      <c r="H56" s="33">
        <v>654885</v>
      </c>
      <c r="I56" s="33">
        <v>1060882</v>
      </c>
      <c r="J56" s="11">
        <v>1083007</v>
      </c>
      <c r="L56" s="48">
        <f t="shared" si="57"/>
        <v>1.3475962669659857E-3</v>
      </c>
      <c r="M56" s="17">
        <f t="shared" si="58"/>
        <v>1.1350983934303625E-3</v>
      </c>
      <c r="N56" s="17">
        <f t="shared" si="59"/>
        <v>6.9988944259416041E-4</v>
      </c>
      <c r="O56" s="35">
        <f t="shared" si="60"/>
        <v>1.2792610843583262E-3</v>
      </c>
      <c r="P56" s="35">
        <f t="shared" si="61"/>
        <v>1.49977784456107E-3</v>
      </c>
      <c r="Q56" s="35">
        <f t="shared" si="66"/>
        <v>2.1146923753964536E-3</v>
      </c>
      <c r="R56" s="35">
        <f t="shared" si="62"/>
        <v>1.8025816588103764E-3</v>
      </c>
      <c r="S56" s="18">
        <f t="shared" si="63"/>
        <v>1.7048624863658321E-3</v>
      </c>
      <c r="U56" s="112">
        <f t="shared" si="64"/>
        <v>2.0855288335554754E-2</v>
      </c>
      <c r="V56" s="74">
        <f t="shared" si="65"/>
        <v>-9.7719172444544339E-3</v>
      </c>
    </row>
    <row r="57" spans="1:22" ht="19.5" customHeight="1" thickBot="1" x14ac:dyDescent="0.3">
      <c r="A57" s="5" t="s">
        <v>36</v>
      </c>
      <c r="B57" s="6"/>
      <c r="C57" s="12">
        <f>SUM(C58:C67)</f>
        <v>385959578</v>
      </c>
      <c r="D57" s="13">
        <f t="shared" ref="D57" si="67">SUM(D58:D67)</f>
        <v>411695488</v>
      </c>
      <c r="E57" s="13">
        <v>439138980</v>
      </c>
      <c r="F57" s="34">
        <v>463484394</v>
      </c>
      <c r="G57" s="34">
        <v>494477824</v>
      </c>
      <c r="H57" s="34">
        <v>535218507</v>
      </c>
      <c r="I57" s="34">
        <v>533163249</v>
      </c>
      <c r="J57" s="14">
        <v>544437822</v>
      </c>
      <c r="K57" s="1"/>
      <c r="L57" s="103">
        <f>C57/C68</f>
        <v>0.4556597460238862</v>
      </c>
      <c r="M57" s="20">
        <f>D57/D68</f>
        <v>0.4429080462578362</v>
      </c>
      <c r="N57" s="20">
        <f>E57/E68</f>
        <v>0.45003324529171579</v>
      </c>
      <c r="O57" s="20">
        <f>F57/F68</f>
        <v>0.44057979382367224</v>
      </c>
      <c r="P57" s="173">
        <f>G57/G68</f>
        <v>0.60601082140471207</v>
      </c>
      <c r="Q57" s="173">
        <f t="shared" ref="Q57:R57" si="68">H57/H68</f>
        <v>0.65594085501510058</v>
      </c>
      <c r="R57" s="173">
        <f t="shared" si="68"/>
        <v>0.6534220181274164</v>
      </c>
      <c r="S57" s="21">
        <f>J57/J68</f>
        <v>0.46151166283139311</v>
      </c>
      <c r="T57" s="1"/>
      <c r="U57" s="43">
        <f t="shared" si="64"/>
        <v>2.1146568187410831E-2</v>
      </c>
      <c r="V57" s="71">
        <f t="shared" si="65"/>
        <v>-19.191035529602331</v>
      </c>
    </row>
    <row r="58" spans="1:22" ht="19.5" customHeight="1" x14ac:dyDescent="0.25">
      <c r="A58" s="23"/>
      <c r="B58" t="s">
        <v>65</v>
      </c>
      <c r="C58" s="9">
        <v>74160711</v>
      </c>
      <c r="D58" s="10">
        <v>78077748</v>
      </c>
      <c r="E58" s="10">
        <v>83385164</v>
      </c>
      <c r="F58" s="33">
        <v>89167914</v>
      </c>
      <c r="G58" s="33">
        <v>100995629</v>
      </c>
      <c r="H58" s="33">
        <v>100115722</v>
      </c>
      <c r="I58" s="33">
        <v>93841040</v>
      </c>
      <c r="J58" s="11">
        <v>92379519</v>
      </c>
      <c r="L58" s="48">
        <f t="shared" ref="L58:L67" si="69">C58/$C$57</f>
        <v>0.19214631590254252</v>
      </c>
      <c r="M58" s="17">
        <f t="shared" ref="M58:M67" si="70">D58/$D$57</f>
        <v>0.18964926815034708</v>
      </c>
      <c r="N58" s="17">
        <f t="shared" ref="N58:N67" si="71">E58/$E$57</f>
        <v>0.18988331211226114</v>
      </c>
      <c r="O58" s="35">
        <f t="shared" ref="O58:O67" si="72">F58/$F$57</f>
        <v>0.1923860115989148</v>
      </c>
      <c r="P58" s="35">
        <f t="shared" ref="P58:P67" si="73">G58/$G$57</f>
        <v>0.20424703413999815</v>
      </c>
      <c r="Q58" s="35">
        <f>H58/$H$57</f>
        <v>0.18705579252325816</v>
      </c>
      <c r="R58" s="35">
        <f t="shared" ref="R58:R67" si="74">I58/$I$57</f>
        <v>0.17600808040690741</v>
      </c>
      <c r="S58" s="18">
        <f t="shared" ref="S58:S67" si="75">J58/$J$57</f>
        <v>0.16967873146770468</v>
      </c>
      <c r="U58" s="77">
        <f t="shared" si="64"/>
        <v>-1.5574433105174453E-2</v>
      </c>
      <c r="V58" s="78">
        <f t="shared" si="65"/>
        <v>-0.6329348939202728</v>
      </c>
    </row>
    <row r="59" spans="1:22" ht="19.5" customHeight="1" x14ac:dyDescent="0.25">
      <c r="A59" s="23"/>
      <c r="B59" t="s">
        <v>66</v>
      </c>
      <c r="C59" s="9">
        <v>205712</v>
      </c>
      <c r="D59" s="10">
        <v>156591</v>
      </c>
      <c r="E59" s="10">
        <v>30322</v>
      </c>
      <c r="F59" s="33">
        <v>58813</v>
      </c>
      <c r="G59" s="33">
        <v>38687</v>
      </c>
      <c r="H59" s="33">
        <v>25946</v>
      </c>
      <c r="I59" s="33">
        <v>67555</v>
      </c>
      <c r="J59" s="11">
        <v>51854</v>
      </c>
      <c r="L59" s="48">
        <f t="shared" si="69"/>
        <v>5.329884571487432E-4</v>
      </c>
      <c r="M59" s="17">
        <f t="shared" si="70"/>
        <v>3.8035636669401634E-4</v>
      </c>
      <c r="N59" s="17">
        <f t="shared" si="71"/>
        <v>6.9048755362140709E-5</v>
      </c>
      <c r="O59" s="35">
        <f t="shared" si="72"/>
        <v>1.2689316136931246E-4</v>
      </c>
      <c r="P59" s="35">
        <f t="shared" si="73"/>
        <v>7.8238088994664399E-5</v>
      </c>
      <c r="Q59" s="35">
        <f t="shared" ref="Q59:Q67" si="76">H59/$H$57</f>
        <v>4.8477396914826788E-5</v>
      </c>
      <c r="R59" s="35">
        <f t="shared" si="74"/>
        <v>1.2670603258327733E-4</v>
      </c>
      <c r="S59" s="18">
        <f t="shared" si="75"/>
        <v>9.5243199323503282E-5</v>
      </c>
      <c r="U59" s="112">
        <f t="shared" si="64"/>
        <v>-0.23241802975353415</v>
      </c>
      <c r="V59" s="74">
        <f t="shared" si="65"/>
        <v>-3.1462833259774049E-3</v>
      </c>
    </row>
    <row r="60" spans="1:22" ht="19.5" customHeight="1" x14ac:dyDescent="0.25">
      <c r="A60" s="23"/>
      <c r="B60" t="s">
        <v>73</v>
      </c>
      <c r="C60" s="9">
        <v>0</v>
      </c>
      <c r="D60" s="10">
        <v>0</v>
      </c>
      <c r="E60" s="10">
        <v>0</v>
      </c>
      <c r="F60" s="33">
        <v>236</v>
      </c>
      <c r="G60" s="33">
        <v>2490</v>
      </c>
      <c r="H60" s="33">
        <v>172</v>
      </c>
      <c r="I60" s="33">
        <v>0</v>
      </c>
      <c r="J60" s="11">
        <v>0</v>
      </c>
      <c r="L60" s="48">
        <f t="shared" si="69"/>
        <v>0</v>
      </c>
      <c r="M60" s="17">
        <f t="shared" si="70"/>
        <v>0</v>
      </c>
      <c r="N60" s="17">
        <f t="shared" si="71"/>
        <v>0</v>
      </c>
      <c r="O60" s="35">
        <f t="shared" si="72"/>
        <v>5.0918650779857758E-7</v>
      </c>
      <c r="P60" s="35">
        <f t="shared" si="73"/>
        <v>5.0356151057645817E-6</v>
      </c>
      <c r="Q60" s="35">
        <f t="shared" si="76"/>
        <v>3.2136407420605132E-7</v>
      </c>
      <c r="R60" s="35">
        <f t="shared" si="74"/>
        <v>0</v>
      </c>
      <c r="S60" s="18">
        <f t="shared" si="75"/>
        <v>0</v>
      </c>
      <c r="U60" s="112"/>
      <c r="V60" s="74">
        <f t="shared" si="65"/>
        <v>0</v>
      </c>
    </row>
    <row r="61" spans="1:22" ht="19.5" customHeight="1" x14ac:dyDescent="0.25">
      <c r="A61" s="23"/>
      <c r="B61" t="s">
        <v>67</v>
      </c>
      <c r="C61" s="9">
        <v>286634780</v>
      </c>
      <c r="D61" s="10">
        <v>308871201</v>
      </c>
      <c r="E61" s="10">
        <v>328989772</v>
      </c>
      <c r="F61" s="33">
        <v>348232246</v>
      </c>
      <c r="G61" s="33">
        <v>367482454</v>
      </c>
      <c r="H61" s="33">
        <v>411022769</v>
      </c>
      <c r="I61" s="33">
        <v>414802031</v>
      </c>
      <c r="J61" s="11">
        <v>426473821</v>
      </c>
      <c r="L61" s="48">
        <f t="shared" si="69"/>
        <v>0.74265492123633736</v>
      </c>
      <c r="M61" s="17">
        <f t="shared" si="70"/>
        <v>0.7502418899475527</v>
      </c>
      <c r="N61" s="17">
        <f t="shared" si="71"/>
        <v>0.74917005090279165</v>
      </c>
      <c r="O61" s="35">
        <f t="shared" si="72"/>
        <v>0.75133542899828465</v>
      </c>
      <c r="P61" s="35">
        <f t="shared" si="73"/>
        <v>0.74317276966499513</v>
      </c>
      <c r="Q61" s="35">
        <f t="shared" si="76"/>
        <v>0.76795320719356219</v>
      </c>
      <c r="R61" s="35">
        <f t="shared" si="74"/>
        <v>0.77800191925831708</v>
      </c>
      <c r="S61" s="18">
        <f t="shared" si="75"/>
        <v>0.78332879121686005</v>
      </c>
      <c r="U61" s="112">
        <f t="shared" si="64"/>
        <v>2.8138218059978591E-2</v>
      </c>
      <c r="V61" s="74">
        <f t="shared" si="65"/>
        <v>0.5326871958542978</v>
      </c>
    </row>
    <row r="62" spans="1:22" ht="19.5" customHeight="1" x14ac:dyDescent="0.25">
      <c r="A62" s="23"/>
      <c r="B62" t="s">
        <v>68</v>
      </c>
      <c r="C62" s="9">
        <v>4178738</v>
      </c>
      <c r="D62" s="10">
        <v>4672832</v>
      </c>
      <c r="E62" s="10">
        <v>4330356</v>
      </c>
      <c r="F62" s="33">
        <v>3983828</v>
      </c>
      <c r="G62" s="33">
        <v>4454727</v>
      </c>
      <c r="H62" s="33">
        <v>4572671</v>
      </c>
      <c r="I62" s="33">
        <v>4198578</v>
      </c>
      <c r="J62" s="11">
        <v>4256475</v>
      </c>
      <c r="L62" s="48">
        <f t="shared" si="69"/>
        <v>1.0826879907097421E-2</v>
      </c>
      <c r="M62" s="17">
        <f t="shared" si="70"/>
        <v>1.135021426321777E-2</v>
      </c>
      <c r="N62" s="17">
        <f t="shared" si="71"/>
        <v>9.861014843182447E-3</v>
      </c>
      <c r="O62" s="35">
        <f t="shared" si="72"/>
        <v>8.5953875719923384E-3</v>
      </c>
      <c r="P62" s="35">
        <f t="shared" si="73"/>
        <v>9.0089520374527447E-3</v>
      </c>
      <c r="Q62" s="35">
        <f t="shared" si="76"/>
        <v>8.5435592009526686E-3</v>
      </c>
      <c r="R62" s="35">
        <f t="shared" si="74"/>
        <v>7.8748451020861712E-3</v>
      </c>
      <c r="S62" s="18">
        <f t="shared" si="75"/>
        <v>7.8181104030645397E-3</v>
      </c>
      <c r="U62" s="112">
        <f t="shared" si="64"/>
        <v>1.3789668787861033E-2</v>
      </c>
      <c r="V62" s="74">
        <f t="shared" si="65"/>
        <v>-5.6734699021631502E-3</v>
      </c>
    </row>
    <row r="63" spans="1:22" ht="19.5" customHeight="1" x14ac:dyDescent="0.25">
      <c r="A63" s="23"/>
      <c r="B63" t="s">
        <v>84</v>
      </c>
      <c r="C63" s="9"/>
      <c r="D63" s="10"/>
      <c r="E63" s="10"/>
      <c r="F63" s="33">
        <v>0</v>
      </c>
      <c r="G63" s="33">
        <v>0</v>
      </c>
      <c r="H63" s="33">
        <v>108974</v>
      </c>
      <c r="I63" s="33">
        <v>193307</v>
      </c>
      <c r="J63" s="11">
        <v>124997</v>
      </c>
      <c r="L63" s="48">
        <f t="shared" si="69"/>
        <v>0</v>
      </c>
      <c r="M63" s="17">
        <f t="shared" si="70"/>
        <v>0</v>
      </c>
      <c r="N63" s="17">
        <f t="shared" si="71"/>
        <v>0</v>
      </c>
      <c r="O63" s="35">
        <f t="shared" si="72"/>
        <v>0</v>
      </c>
      <c r="P63" s="35">
        <f t="shared" si="73"/>
        <v>0</v>
      </c>
      <c r="Q63" s="35">
        <f t="shared" si="76"/>
        <v>2.0360656175889673E-4</v>
      </c>
      <c r="R63" s="35">
        <f t="shared" si="74"/>
        <v>3.6256625032307882E-4</v>
      </c>
      <c r="S63" s="18">
        <f t="shared" si="75"/>
        <v>2.2958911917769006E-4</v>
      </c>
      <c r="U63" s="112">
        <f t="shared" si="64"/>
        <v>-0.35337571841681886</v>
      </c>
      <c r="V63" s="74">
        <f t="shared" si="65"/>
        <v>-1.3297713114538876E-2</v>
      </c>
    </row>
    <row r="64" spans="1:22" ht="19.5" customHeight="1" x14ac:dyDescent="0.25">
      <c r="A64" s="23"/>
      <c r="B64" t="s">
        <v>69</v>
      </c>
      <c r="C64" s="9"/>
      <c r="D64" s="10"/>
      <c r="E64" s="10">
        <v>456</v>
      </c>
      <c r="F64" s="33">
        <v>373</v>
      </c>
      <c r="G64" s="33">
        <v>65</v>
      </c>
      <c r="H64" s="33">
        <v>1438</v>
      </c>
      <c r="I64" s="33">
        <v>1688</v>
      </c>
      <c r="J64" s="11">
        <v>26303</v>
      </c>
      <c r="L64" s="48">
        <f t="shared" si="69"/>
        <v>0</v>
      </c>
      <c r="M64" s="17">
        <f t="shared" si="70"/>
        <v>0</v>
      </c>
      <c r="N64" s="17">
        <f t="shared" si="71"/>
        <v>1.0383956350219695E-6</v>
      </c>
      <c r="O64" s="35">
        <f t="shared" si="72"/>
        <v>8.0477359071554847E-7</v>
      </c>
      <c r="P64" s="35">
        <f t="shared" si="73"/>
        <v>1.3145179994967782E-7</v>
      </c>
      <c r="Q64" s="35">
        <f t="shared" si="76"/>
        <v>2.6867531320250104E-6</v>
      </c>
      <c r="R64" s="35">
        <f t="shared" si="74"/>
        <v>3.1660096662063817E-6</v>
      </c>
      <c r="S64" s="18">
        <f t="shared" si="75"/>
        <v>4.8312220307133621E-5</v>
      </c>
      <c r="U64" s="112">
        <f t="shared" si="64"/>
        <v>14.582345971563981</v>
      </c>
      <c r="V64" s="74">
        <f t="shared" si="65"/>
        <v>4.5146210640927241E-3</v>
      </c>
    </row>
    <row r="65" spans="1:22" ht="19.5" customHeight="1" x14ac:dyDescent="0.25">
      <c r="A65" s="23"/>
      <c r="B65" t="s">
        <v>85</v>
      </c>
      <c r="C65" s="9"/>
      <c r="D65" s="10"/>
      <c r="E65" s="10"/>
      <c r="F65" s="33">
        <v>0</v>
      </c>
      <c r="G65" s="33">
        <v>0</v>
      </c>
      <c r="H65" s="33">
        <v>38799</v>
      </c>
      <c r="I65" s="33">
        <v>111640</v>
      </c>
      <c r="J65" s="11">
        <v>56523</v>
      </c>
      <c r="L65" s="48">
        <f t="shared" si="69"/>
        <v>0</v>
      </c>
      <c r="M65" s="17">
        <f t="shared" si="70"/>
        <v>0</v>
      </c>
      <c r="N65" s="17">
        <f t="shared" si="71"/>
        <v>0</v>
      </c>
      <c r="O65" s="35">
        <f t="shared" si="72"/>
        <v>0</v>
      </c>
      <c r="P65" s="35">
        <f t="shared" si="73"/>
        <v>0</v>
      </c>
      <c r="Q65" s="35">
        <f t="shared" si="76"/>
        <v>7.2491887878608059E-5</v>
      </c>
      <c r="R65" s="35">
        <f t="shared" si="74"/>
        <v>2.0939177673891021E-4</v>
      </c>
      <c r="S65" s="18">
        <f t="shared" si="75"/>
        <v>1.0381901792267474E-4</v>
      </c>
      <c r="U65" s="112">
        <f t="shared" si="64"/>
        <v>-0.49370297384450018</v>
      </c>
      <c r="V65" s="74">
        <f t="shared" si="65"/>
        <v>-1.0557275881623546E-2</v>
      </c>
    </row>
    <row r="66" spans="1:22" ht="19.5" customHeight="1" x14ac:dyDescent="0.25">
      <c r="A66" s="23"/>
      <c r="B66" t="s">
        <v>70</v>
      </c>
      <c r="C66" s="9">
        <v>0</v>
      </c>
      <c r="D66" s="10">
        <v>416</v>
      </c>
      <c r="E66" s="10">
        <v>454</v>
      </c>
      <c r="F66" s="33">
        <v>255</v>
      </c>
      <c r="G66" s="33"/>
      <c r="H66" s="33"/>
      <c r="I66" s="33"/>
      <c r="J66" s="11"/>
      <c r="L66" s="48">
        <f t="shared" si="69"/>
        <v>0</v>
      </c>
      <c r="M66" s="17">
        <f t="shared" si="70"/>
        <v>1.0104555724448455E-6</v>
      </c>
      <c r="N66" s="17">
        <f t="shared" si="71"/>
        <v>1.0338412682016978E-6</v>
      </c>
      <c r="O66" s="35">
        <f t="shared" si="72"/>
        <v>5.5018033681625968E-7</v>
      </c>
      <c r="P66" s="35">
        <f t="shared" si="73"/>
        <v>0</v>
      </c>
      <c r="Q66" s="35">
        <f t="shared" si="76"/>
        <v>0</v>
      </c>
      <c r="R66" s="35">
        <f t="shared" si="74"/>
        <v>0</v>
      </c>
      <c r="S66" s="18">
        <f t="shared" si="75"/>
        <v>0</v>
      </c>
      <c r="U66" s="112"/>
      <c r="V66" s="74">
        <f t="shared" si="65"/>
        <v>0</v>
      </c>
    </row>
    <row r="67" spans="1:22" ht="19.5" customHeight="1" thickBot="1" x14ac:dyDescent="0.3">
      <c r="A67" s="23"/>
      <c r="B67" t="s">
        <v>71</v>
      </c>
      <c r="C67" s="30">
        <v>20779637</v>
      </c>
      <c r="D67" s="31">
        <v>19916700</v>
      </c>
      <c r="E67" s="31">
        <v>22402456</v>
      </c>
      <c r="F67" s="33">
        <v>22040729</v>
      </c>
      <c r="G67" s="33">
        <v>21503772</v>
      </c>
      <c r="H67" s="33">
        <v>19332016</v>
      </c>
      <c r="I67" s="33">
        <v>19947410</v>
      </c>
      <c r="J67" s="11">
        <v>21068330</v>
      </c>
      <c r="L67" s="48">
        <f t="shared" si="69"/>
        <v>5.3838894496873971E-2</v>
      </c>
      <c r="M67" s="17">
        <f t="shared" si="70"/>
        <v>4.8377260816615995E-2</v>
      </c>
      <c r="N67" s="17">
        <f t="shared" si="71"/>
        <v>5.1014501149499417E-2</v>
      </c>
      <c r="O67" s="35">
        <f t="shared" si="72"/>
        <v>4.7554414529003539E-2</v>
      </c>
      <c r="P67" s="35">
        <f t="shared" si="73"/>
        <v>4.3487839001653594E-2</v>
      </c>
      <c r="Q67" s="35">
        <f t="shared" si="76"/>
        <v>3.6119857118468442E-2</v>
      </c>
      <c r="R67" s="35">
        <f t="shared" si="74"/>
        <v>3.7413325163377871E-2</v>
      </c>
      <c r="S67" s="18">
        <f t="shared" si="75"/>
        <v>3.8697403355639759E-2</v>
      </c>
      <c r="U67" s="112">
        <f t="shared" si="64"/>
        <v>5.6193761495853346E-2</v>
      </c>
      <c r="V67" s="74">
        <f t="shared" si="65"/>
        <v>0.1284078192261888</v>
      </c>
    </row>
    <row r="68" spans="1:22" ht="19.5" customHeight="1" thickBot="1" x14ac:dyDescent="0.3">
      <c r="A68" s="45" t="s">
        <v>21</v>
      </c>
      <c r="B68" s="70"/>
      <c r="C68" s="115">
        <f t="shared" ref="C68:F71" si="77">C46+C57</f>
        <v>847034616</v>
      </c>
      <c r="D68" s="55">
        <f t="shared" si="77"/>
        <v>929528130</v>
      </c>
      <c r="E68" s="55">
        <f t="shared" si="77"/>
        <v>975792310</v>
      </c>
      <c r="F68" s="55">
        <f t="shared" si="77"/>
        <v>1051987405</v>
      </c>
      <c r="G68" s="55">
        <v>815955436</v>
      </c>
      <c r="H68" s="55">
        <v>815955437</v>
      </c>
      <c r="I68" s="55">
        <v>815955438</v>
      </c>
      <c r="J68" s="243">
        <f>J46+J57</f>
        <v>1179683778</v>
      </c>
      <c r="L68" s="113">
        <f t="shared" ref="L68:S68" si="78">L46+L57</f>
        <v>1</v>
      </c>
      <c r="M68" s="116">
        <f t="shared" si="78"/>
        <v>1</v>
      </c>
      <c r="N68" s="116">
        <f t="shared" si="78"/>
        <v>1</v>
      </c>
      <c r="O68" s="116">
        <f t="shared" si="78"/>
        <v>1</v>
      </c>
      <c r="P68" s="116">
        <f t="shared" si="78"/>
        <v>1</v>
      </c>
      <c r="Q68" s="116">
        <f t="shared" si="78"/>
        <v>1.0354754802620429</v>
      </c>
      <c r="R68" s="116">
        <f t="shared" si="78"/>
        <v>1.3747050105449508</v>
      </c>
      <c r="S68" s="117">
        <f t="shared" si="78"/>
        <v>1</v>
      </c>
      <c r="U68" s="162">
        <f t="shared" si="64"/>
        <v>0.44576985832895449</v>
      </c>
      <c r="V68" s="161">
        <f t="shared" si="65"/>
        <v>-37.470501054495074</v>
      </c>
    </row>
    <row r="69" spans="1:22" ht="19.5" customHeight="1" x14ac:dyDescent="0.25">
      <c r="A69" s="23"/>
      <c r="B69" t="s">
        <v>65</v>
      </c>
      <c r="C69" s="47">
        <f t="shared" si="77"/>
        <v>223895118</v>
      </c>
      <c r="D69" s="208">
        <f t="shared" si="77"/>
        <v>234049410</v>
      </c>
      <c r="E69" s="208">
        <f t="shared" si="77"/>
        <v>238364551</v>
      </c>
      <c r="F69" s="208">
        <f t="shared" si="77"/>
        <v>260369851</v>
      </c>
      <c r="G69" s="208">
        <f t="shared" ref="G69:I69" si="79">G47+G58</f>
        <v>197441948</v>
      </c>
      <c r="H69" s="208">
        <f t="shared" si="79"/>
        <v>186842716</v>
      </c>
      <c r="I69" s="208">
        <f t="shared" si="79"/>
        <v>265497958</v>
      </c>
      <c r="J69" s="127">
        <f>J47+J58</f>
        <v>274555362</v>
      </c>
      <c r="K69" s="2"/>
      <c r="L69" s="48">
        <f t="shared" ref="L69:L78" si="80">C69/$C$68</f>
        <v>0.26432817947548909</v>
      </c>
      <c r="M69" s="17">
        <f t="shared" ref="M69:M78" si="81">D69/$D$68</f>
        <v>0.2517937891777412</v>
      </c>
      <c r="N69" s="17">
        <f t="shared" ref="N69:N78" si="82">E69/$E$68</f>
        <v>0.24427795603349242</v>
      </c>
      <c r="O69" s="35">
        <f t="shared" ref="O69:O78" si="83">F69/$F$68</f>
        <v>0.2475028215760815</v>
      </c>
      <c r="P69" s="35">
        <f t="shared" ref="P69:P78" si="84">G69/$G$68</f>
        <v>0.24197638656334658</v>
      </c>
      <c r="Q69" s="35">
        <f>H69/$H$68</f>
        <v>0.22898642196313965</v>
      </c>
      <c r="R69" s="35">
        <f t="shared" ref="R69:R78" si="85">I69/$I$68</f>
        <v>0.32538291386447016</v>
      </c>
      <c r="S69" s="18">
        <f t="shared" ref="S69:S78" si="86">J69/$J$68</f>
        <v>0.2327364053996511</v>
      </c>
      <c r="U69" s="77">
        <f t="shared" si="64"/>
        <v>3.4114778389369008E-2</v>
      </c>
      <c r="V69" s="78">
        <f t="shared" si="65"/>
        <v>-9.2646508464819064</v>
      </c>
    </row>
    <row r="70" spans="1:22" ht="19.5" customHeight="1" x14ac:dyDescent="0.25">
      <c r="A70" s="23"/>
      <c r="B70" t="s">
        <v>66</v>
      </c>
      <c r="C70" s="47">
        <f t="shared" si="77"/>
        <v>29126634</v>
      </c>
      <c r="D70" s="10">
        <f t="shared" si="77"/>
        <v>36097098</v>
      </c>
      <c r="E70" s="10">
        <f t="shared" si="77"/>
        <v>36531565</v>
      </c>
      <c r="F70" s="10">
        <f t="shared" si="77"/>
        <v>40065136</v>
      </c>
      <c r="G70" s="10">
        <f t="shared" ref="G70:I70" si="87">G48+G59</f>
        <v>19515968</v>
      </c>
      <c r="H70" s="10">
        <f t="shared" si="87"/>
        <v>21340590</v>
      </c>
      <c r="I70" s="10">
        <f t="shared" si="87"/>
        <v>41190981</v>
      </c>
      <c r="J70" s="127">
        <f>J48+J59</f>
        <v>41028270</v>
      </c>
      <c r="K70" s="2"/>
      <c r="L70" s="48">
        <f t="shared" si="80"/>
        <v>3.4386592294830133E-2</v>
      </c>
      <c r="M70" s="17">
        <f t="shared" si="81"/>
        <v>3.8833787633731964E-2</v>
      </c>
      <c r="N70" s="17">
        <f t="shared" si="82"/>
        <v>3.7437848838960411E-2</v>
      </c>
      <c r="O70" s="35">
        <f t="shared" si="83"/>
        <v>3.8085186010378136E-2</v>
      </c>
      <c r="P70" s="35">
        <f t="shared" si="84"/>
        <v>2.3917933674995458E-2</v>
      </c>
      <c r="Q70" s="35">
        <f t="shared" ref="Q70:Q78" si="88">H70/$H$68</f>
        <v>2.6154112139337334E-2</v>
      </c>
      <c r="R70" s="35">
        <f t="shared" si="85"/>
        <v>5.0481900213771233E-2</v>
      </c>
      <c r="S70" s="18">
        <f t="shared" si="86"/>
        <v>3.4779040591333792E-2</v>
      </c>
      <c r="U70" s="112">
        <f t="shared" si="64"/>
        <v>-3.9501608373930207E-3</v>
      </c>
      <c r="V70" s="74">
        <f t="shared" si="65"/>
        <v>-1.5702859622437442</v>
      </c>
    </row>
    <row r="71" spans="1:22" ht="19.5" customHeight="1" x14ac:dyDescent="0.25">
      <c r="A71" s="23"/>
      <c r="B71" t="s">
        <v>73</v>
      </c>
      <c r="C71" s="47">
        <f t="shared" si="77"/>
        <v>40804</v>
      </c>
      <c r="D71" s="10">
        <f t="shared" si="77"/>
        <v>80734</v>
      </c>
      <c r="E71" s="10">
        <f t="shared" si="77"/>
        <v>122357</v>
      </c>
      <c r="F71" s="10">
        <f t="shared" si="77"/>
        <v>61316</v>
      </c>
      <c r="G71" s="10">
        <f t="shared" ref="G71:I71" si="89">G49+G60</f>
        <v>53636</v>
      </c>
      <c r="H71" s="10">
        <f t="shared" si="89"/>
        <v>36811</v>
      </c>
      <c r="I71" s="10">
        <f t="shared" si="89"/>
        <v>24443</v>
      </c>
      <c r="J71" s="127">
        <f>J49+J60</f>
        <v>27816</v>
      </c>
      <c r="K71" s="2"/>
      <c r="L71" s="48">
        <f t="shared" si="80"/>
        <v>4.8172765586241401E-5</v>
      </c>
      <c r="M71" s="17">
        <f t="shared" si="81"/>
        <v>8.6854821703997277E-5</v>
      </c>
      <c r="N71" s="17">
        <f t="shared" si="82"/>
        <v>1.2539246184467266E-4</v>
      </c>
      <c r="O71" s="35">
        <f t="shared" si="83"/>
        <v>5.828586892634898E-5</v>
      </c>
      <c r="P71" s="35">
        <f t="shared" si="84"/>
        <v>6.5733982070069813E-5</v>
      </c>
      <c r="Q71" s="35">
        <f t="shared" si="88"/>
        <v>4.5113983351029497E-5</v>
      </c>
      <c r="R71" s="35">
        <f t="shared" si="85"/>
        <v>2.9956292784704744E-5</v>
      </c>
      <c r="S71" s="18">
        <f t="shared" si="86"/>
        <v>2.3579200221908961E-5</v>
      </c>
      <c r="U71" s="112">
        <f t="shared" si="64"/>
        <v>0.13799451785787342</v>
      </c>
      <c r="V71" s="74">
        <f t="shared" si="65"/>
        <v>-6.3770925627957837E-4</v>
      </c>
    </row>
    <row r="72" spans="1:22" ht="19.5" customHeight="1" x14ac:dyDescent="0.25">
      <c r="A72" s="23"/>
      <c r="B72" t="s">
        <v>67</v>
      </c>
      <c r="C72" s="47">
        <f>C50+C61</f>
        <v>559497144</v>
      </c>
      <c r="D72" s="10">
        <f t="shared" ref="D72:J72" si="90">D50+D61</f>
        <v>622981068</v>
      </c>
      <c r="E72" s="10">
        <f t="shared" si="90"/>
        <v>661742531</v>
      </c>
      <c r="F72" s="10">
        <f t="shared" ref="F72:G72" si="91">F50+F61</f>
        <v>713560644</v>
      </c>
      <c r="G72" s="10">
        <f t="shared" si="91"/>
        <v>565233734</v>
      </c>
      <c r="H72" s="10">
        <f t="shared" ref="H72:I72" si="92">H50+H61</f>
        <v>606336037</v>
      </c>
      <c r="I72" s="10">
        <f t="shared" si="92"/>
        <v>777516808</v>
      </c>
      <c r="J72" s="127">
        <f t="shared" si="90"/>
        <v>824896930</v>
      </c>
      <c r="K72" s="2"/>
      <c r="L72" s="48">
        <f t="shared" si="80"/>
        <v>0.6605363386943327</v>
      </c>
      <c r="M72" s="17">
        <f t="shared" si="81"/>
        <v>0.67021217313778336</v>
      </c>
      <c r="N72" s="17">
        <f t="shared" si="82"/>
        <v>0.67815919865160645</v>
      </c>
      <c r="O72" s="35">
        <f t="shared" si="83"/>
        <v>0.67829770642548715</v>
      </c>
      <c r="P72" s="35">
        <f t="shared" si="84"/>
        <v>0.69272623119089072</v>
      </c>
      <c r="Q72" s="35">
        <f t="shared" si="88"/>
        <v>0.7430994506627695</v>
      </c>
      <c r="R72" s="35">
        <f t="shared" si="85"/>
        <v>0.95289126316233952</v>
      </c>
      <c r="S72" s="18">
        <f t="shared" si="86"/>
        <v>0.69925258394118561</v>
      </c>
      <c r="U72" s="112">
        <f t="shared" si="64"/>
        <v>6.093774631300318E-2</v>
      </c>
      <c r="V72" s="74">
        <f t="shared" si="65"/>
        <v>-25.363867922115389</v>
      </c>
    </row>
    <row r="73" spans="1:22" ht="19.5" customHeight="1" x14ac:dyDescent="0.25">
      <c r="A73" s="23"/>
      <c r="B73" t="s">
        <v>68</v>
      </c>
      <c r="C73" s="47">
        <f>C51+C62</f>
        <v>13073936</v>
      </c>
      <c r="D73" s="10">
        <f t="shared" ref="D73:J73" si="93">D51+D62</f>
        <v>15814913</v>
      </c>
      <c r="E73" s="10">
        <f t="shared" si="93"/>
        <v>16252342</v>
      </c>
      <c r="F73" s="10">
        <f t="shared" ref="F73:G77" si="94">F51+F62</f>
        <v>15132052</v>
      </c>
      <c r="G73" s="10">
        <f t="shared" si="94"/>
        <v>11722229</v>
      </c>
      <c r="H73" s="10">
        <f t="shared" ref="H73:I73" si="95">H51+H62</f>
        <v>10169807</v>
      </c>
      <c r="I73" s="10">
        <f t="shared" si="95"/>
        <v>16109156</v>
      </c>
      <c r="J73" s="127">
        <f t="shared" si="93"/>
        <v>16753014</v>
      </c>
      <c r="K73" s="2"/>
      <c r="L73" s="48">
        <f t="shared" si="80"/>
        <v>1.5434948882891935E-2</v>
      </c>
      <c r="M73" s="17">
        <f t="shared" si="81"/>
        <v>1.7013915436857194E-2</v>
      </c>
      <c r="N73" s="17">
        <f t="shared" si="82"/>
        <v>1.6655534003952133E-2</v>
      </c>
      <c r="O73" s="35">
        <f t="shared" si="83"/>
        <v>1.4384252062409435E-2</v>
      </c>
      <c r="P73" s="35">
        <f t="shared" si="84"/>
        <v>1.436626129665248E-2</v>
      </c>
      <c r="Q73" s="35">
        <f t="shared" si="88"/>
        <v>1.2463679434983653E-2</v>
      </c>
      <c r="R73" s="35">
        <f t="shared" si="85"/>
        <v>1.9742690899254723E-2</v>
      </c>
      <c r="S73" s="18">
        <f t="shared" si="86"/>
        <v>1.4201275216653864E-2</v>
      </c>
      <c r="U73" s="112">
        <f t="shared" si="64"/>
        <v>3.9968450240347786E-2</v>
      </c>
      <c r="V73" s="74">
        <f t="shared" si="65"/>
        <v>-0.55414156826008587</v>
      </c>
    </row>
    <row r="74" spans="1:22" ht="19.5" customHeight="1" x14ac:dyDescent="0.25">
      <c r="A74" s="23"/>
      <c r="B74" t="s">
        <v>84</v>
      </c>
      <c r="C74" s="47">
        <f t="shared" ref="C74:E74" si="96">C52+C63</f>
        <v>0</v>
      </c>
      <c r="D74" s="10">
        <f t="shared" si="96"/>
        <v>0</v>
      </c>
      <c r="E74" s="10">
        <f t="shared" si="96"/>
        <v>0</v>
      </c>
      <c r="F74" s="10">
        <f t="shared" si="94"/>
        <v>0</v>
      </c>
      <c r="G74" s="10">
        <f t="shared" si="94"/>
        <v>0</v>
      </c>
      <c r="H74" s="10">
        <f t="shared" ref="H74:I74" si="97">H52+H63</f>
        <v>148749</v>
      </c>
      <c r="I74" s="10">
        <f t="shared" si="97"/>
        <v>237063</v>
      </c>
      <c r="J74" s="127">
        <f t="shared" ref="J74:J77" si="98">J52+J63</f>
        <v>187610</v>
      </c>
      <c r="K74" s="2"/>
      <c r="L74" s="48">
        <f t="shared" si="80"/>
        <v>0</v>
      </c>
      <c r="M74" s="17">
        <f t="shared" si="81"/>
        <v>0</v>
      </c>
      <c r="N74" s="17">
        <f t="shared" si="82"/>
        <v>0</v>
      </c>
      <c r="O74" s="35">
        <f t="shared" si="83"/>
        <v>0</v>
      </c>
      <c r="P74" s="35">
        <f t="shared" si="84"/>
        <v>0</v>
      </c>
      <c r="Q74" s="35">
        <f t="shared" si="88"/>
        <v>1.8230039687816923E-4</v>
      </c>
      <c r="R74" s="35">
        <f t="shared" si="85"/>
        <v>2.9053424851370376E-4</v>
      </c>
      <c r="S74" s="18">
        <f t="shared" si="86"/>
        <v>1.59034144148416E-4</v>
      </c>
      <c r="U74" s="112">
        <f t="shared" si="64"/>
        <v>-0.20860699476510464</v>
      </c>
      <c r="V74" s="74">
        <f t="shared" si="65"/>
        <v>-1.3150010436528775E-2</v>
      </c>
    </row>
    <row r="75" spans="1:22" ht="19.5" customHeight="1" x14ac:dyDescent="0.25">
      <c r="A75" s="23"/>
      <c r="B75" t="s">
        <v>69</v>
      </c>
      <c r="C75" s="47">
        <f t="shared" ref="C75:E75" si="99">C53+C64</f>
        <v>0</v>
      </c>
      <c r="D75" s="10">
        <f t="shared" si="99"/>
        <v>0</v>
      </c>
      <c r="E75" s="10">
        <f t="shared" si="99"/>
        <v>456</v>
      </c>
      <c r="F75" s="10">
        <f t="shared" si="94"/>
        <v>4573</v>
      </c>
      <c r="G75" s="10">
        <f t="shared" si="94"/>
        <v>2004</v>
      </c>
      <c r="H75" s="10">
        <f t="shared" ref="H75:I75" si="100">H53+H64</f>
        <v>1438</v>
      </c>
      <c r="I75" s="10">
        <f t="shared" si="100"/>
        <v>1688</v>
      </c>
      <c r="J75" s="127">
        <f t="shared" si="98"/>
        <v>26916</v>
      </c>
      <c r="K75" s="2"/>
      <c r="L75" s="48">
        <f t="shared" si="80"/>
        <v>0</v>
      </c>
      <c r="M75" s="17">
        <f t="shared" si="81"/>
        <v>0</v>
      </c>
      <c r="N75" s="17">
        <f t="shared" si="82"/>
        <v>4.6731255752568906E-7</v>
      </c>
      <c r="O75" s="35">
        <f t="shared" si="83"/>
        <v>4.3470102191955426E-6</v>
      </c>
      <c r="P75" s="35">
        <f t="shared" si="84"/>
        <v>2.456016482743305E-6</v>
      </c>
      <c r="Q75" s="35">
        <f t="shared" si="88"/>
        <v>1.7623511466349847E-6</v>
      </c>
      <c r="R75" s="35">
        <f t="shared" si="85"/>
        <v>2.0687404255034821E-6</v>
      </c>
      <c r="S75" s="18">
        <f t="shared" si="86"/>
        <v>2.2816283907567645E-5</v>
      </c>
      <c r="U75" s="112">
        <f t="shared" si="64"/>
        <v>14.945497630331754</v>
      </c>
      <c r="V75" s="74">
        <f t="shared" si="65"/>
        <v>2.0747543482064162E-3</v>
      </c>
    </row>
    <row r="76" spans="1:22" ht="19.5" customHeight="1" x14ac:dyDescent="0.25">
      <c r="A76" s="23"/>
      <c r="B76" t="s">
        <v>85</v>
      </c>
      <c r="C76" s="47">
        <f t="shared" ref="C76:E76" si="101">C54+C65</f>
        <v>0</v>
      </c>
      <c r="D76" s="10">
        <f t="shared" si="101"/>
        <v>0</v>
      </c>
      <c r="E76" s="10">
        <f t="shared" si="101"/>
        <v>0</v>
      </c>
      <c r="F76" s="10">
        <f t="shared" si="94"/>
        <v>0</v>
      </c>
      <c r="G76" s="10">
        <f t="shared" si="94"/>
        <v>0</v>
      </c>
      <c r="H76" s="10">
        <f t="shared" ref="H76:I76" si="102">H54+H65</f>
        <v>38799</v>
      </c>
      <c r="I76" s="10">
        <f t="shared" si="102"/>
        <v>111640</v>
      </c>
      <c r="J76" s="127">
        <f t="shared" si="98"/>
        <v>56523</v>
      </c>
      <c r="K76" s="2"/>
      <c r="L76" s="48">
        <f t="shared" si="80"/>
        <v>0</v>
      </c>
      <c r="M76" s="17">
        <f t="shared" si="81"/>
        <v>0</v>
      </c>
      <c r="N76" s="17">
        <f t="shared" si="82"/>
        <v>0</v>
      </c>
      <c r="O76" s="35">
        <f t="shared" si="83"/>
        <v>0</v>
      </c>
      <c r="P76" s="35">
        <f t="shared" si="84"/>
        <v>0</v>
      </c>
      <c r="Q76" s="35">
        <f t="shared" si="88"/>
        <v>4.7550390916752972E-5</v>
      </c>
      <c r="R76" s="35">
        <f t="shared" si="85"/>
        <v>1.3682119733602412E-4</v>
      </c>
      <c r="S76" s="18">
        <f t="shared" si="86"/>
        <v>4.7913687595015823E-5</v>
      </c>
      <c r="U76" s="112">
        <f t="shared" si="64"/>
        <v>-0.49370297384450018</v>
      </c>
      <c r="V76" s="74">
        <f t="shared" si="65"/>
        <v>-8.8907509741008289E-3</v>
      </c>
    </row>
    <row r="77" spans="1:22" ht="19.5" customHeight="1" x14ac:dyDescent="0.25">
      <c r="A77" s="23"/>
      <c r="B77" t="s">
        <v>70</v>
      </c>
      <c r="C77" s="47">
        <f t="shared" ref="C77:E77" si="103">C55+C66</f>
        <v>0</v>
      </c>
      <c r="D77" s="10">
        <f t="shared" si="103"/>
        <v>416</v>
      </c>
      <c r="E77" s="10">
        <f t="shared" si="103"/>
        <v>454</v>
      </c>
      <c r="F77" s="10">
        <f t="shared" si="94"/>
        <v>255</v>
      </c>
      <c r="G77" s="10">
        <f t="shared" si="94"/>
        <v>0</v>
      </c>
      <c r="H77" s="10">
        <f t="shared" ref="H77:I77" si="104">H55+H66</f>
        <v>0</v>
      </c>
      <c r="I77" s="10">
        <f t="shared" si="104"/>
        <v>0</v>
      </c>
      <c r="J77" s="127">
        <f t="shared" si="98"/>
        <v>0</v>
      </c>
      <c r="K77" s="2"/>
      <c r="L77" s="48">
        <f t="shared" si="80"/>
        <v>0</v>
      </c>
      <c r="M77" s="17">
        <f t="shared" si="81"/>
        <v>4.4753890342189E-7</v>
      </c>
      <c r="N77" s="17">
        <f t="shared" si="82"/>
        <v>4.6526294104531324E-7</v>
      </c>
      <c r="O77" s="35">
        <f t="shared" si="83"/>
        <v>2.4239833936034625E-7</v>
      </c>
      <c r="P77" s="35">
        <f t="shared" si="84"/>
        <v>0</v>
      </c>
      <c r="Q77" s="35">
        <f t="shared" si="88"/>
        <v>0</v>
      </c>
      <c r="R77" s="35">
        <f t="shared" si="85"/>
        <v>0</v>
      </c>
      <c r="S77" s="18">
        <f t="shared" si="86"/>
        <v>0</v>
      </c>
      <c r="U77" s="112"/>
      <c r="V77" s="74">
        <f t="shared" si="65"/>
        <v>0</v>
      </c>
    </row>
    <row r="78" spans="1:22" ht="19.5" customHeight="1" thickBot="1" x14ac:dyDescent="0.3">
      <c r="A78" s="29"/>
      <c r="B78" s="24" t="s">
        <v>71</v>
      </c>
      <c r="C78" s="145">
        <f>C56+C67</f>
        <v>21400980</v>
      </c>
      <c r="D78" s="31">
        <f t="shared" ref="D78:J78" si="105">D56+D67</f>
        <v>20504491</v>
      </c>
      <c r="E78" s="31">
        <f t="shared" si="105"/>
        <v>22778054</v>
      </c>
      <c r="F78" s="31">
        <f t="shared" ref="F78:G78" si="106">F56+F67</f>
        <v>22793578</v>
      </c>
      <c r="G78" s="31">
        <f t="shared" si="106"/>
        <v>21985917</v>
      </c>
      <c r="H78" s="31">
        <f t="shared" ref="H78:I78" si="107">H56+H67</f>
        <v>19986901</v>
      </c>
      <c r="I78" s="31">
        <f t="shared" si="107"/>
        <v>21008292</v>
      </c>
      <c r="J78" s="128">
        <f t="shared" si="105"/>
        <v>22151337</v>
      </c>
      <c r="K78" s="2"/>
      <c r="L78" s="114">
        <f t="shared" si="80"/>
        <v>2.5265767886869926E-2</v>
      </c>
      <c r="M78" s="51">
        <f t="shared" si="81"/>
        <v>2.2059032253278876E-2</v>
      </c>
      <c r="N78" s="51">
        <f t="shared" si="82"/>
        <v>2.3343137434645288E-2</v>
      </c>
      <c r="O78" s="133">
        <f t="shared" si="83"/>
        <v>2.1667158648158911E-2</v>
      </c>
      <c r="P78" s="51">
        <f t="shared" si="84"/>
        <v>2.6944997275561995E-2</v>
      </c>
      <c r="Q78" s="51">
        <f t="shared" si="88"/>
        <v>2.4495088939520113E-2</v>
      </c>
      <c r="R78" s="133">
        <f t="shared" si="85"/>
        <v>2.5746861926055329E-2</v>
      </c>
      <c r="S78" s="64">
        <f t="shared" si="86"/>
        <v>1.877735153530271E-2</v>
      </c>
      <c r="U78" s="79">
        <f t="shared" si="64"/>
        <v>5.4409230412448571E-2</v>
      </c>
      <c r="V78" s="76">
        <f t="shared" si="65"/>
        <v>-0.6969510390752619</v>
      </c>
    </row>
    <row r="79" spans="1:22" ht="19.5" customHeight="1" x14ac:dyDescent="0.25"/>
    <row r="80" spans="1:22" ht="19.5" customHeight="1" x14ac:dyDescent="0.25"/>
    <row r="81" spans="1:12" x14ac:dyDescent="0.25">
      <c r="A81" s="1" t="s">
        <v>27</v>
      </c>
      <c r="L81" s="1" t="str">
        <f>U3</f>
        <v>VARIAÇÃO (JAN-DEZ)</v>
      </c>
    </row>
    <row r="82" spans="1:12" ht="15.75" thickBot="1" x14ac:dyDescent="0.3"/>
    <row r="83" spans="1:12" ht="24" customHeight="1" x14ac:dyDescent="0.25">
      <c r="A83" s="355" t="s">
        <v>79</v>
      </c>
      <c r="B83" s="386"/>
      <c r="C83" s="357">
        <v>2016</v>
      </c>
      <c r="D83" s="348">
        <v>2017</v>
      </c>
      <c r="E83" s="348">
        <v>2018</v>
      </c>
      <c r="F83" s="348">
        <v>2019</v>
      </c>
      <c r="G83" s="348">
        <v>2020</v>
      </c>
      <c r="H83" s="348">
        <v>2021</v>
      </c>
      <c r="I83" s="348">
        <v>2022</v>
      </c>
      <c r="J83" s="342">
        <v>2023</v>
      </c>
      <c r="L83" s="351" t="s">
        <v>90</v>
      </c>
    </row>
    <row r="84" spans="1:12" ht="20.25" customHeight="1" thickBot="1" x14ac:dyDescent="0.3">
      <c r="A84" s="356"/>
      <c r="B84" s="387"/>
      <c r="C84" s="369"/>
      <c r="D84" s="350"/>
      <c r="E84" s="350"/>
      <c r="F84" s="350"/>
      <c r="G84" s="350"/>
      <c r="H84" s="350"/>
      <c r="I84" s="350"/>
      <c r="J84" s="370"/>
      <c r="L84" s="352"/>
    </row>
    <row r="85" spans="1:12" ht="20.100000000000001" customHeight="1" thickBot="1" x14ac:dyDescent="0.3">
      <c r="A85" s="5" t="s">
        <v>37</v>
      </c>
      <c r="B85" s="295"/>
      <c r="C85" s="37">
        <f>C46/C7</f>
        <v>6.2654848542489967</v>
      </c>
      <c r="D85" s="118">
        <f>D46/D7</f>
        <v>6.4560462042243847</v>
      </c>
      <c r="E85" s="118">
        <f>E46/E7</f>
        <v>6.5952788640868016</v>
      </c>
      <c r="F85" s="296">
        <f t="shared" ref="F85:J85" si="108">F46/F7</f>
        <v>6.5978985402664216</v>
      </c>
      <c r="G85" s="296">
        <f t="shared" si="108"/>
        <v>6.5158738856496985</v>
      </c>
      <c r="H85" s="296">
        <f t="shared" ref="H85" si="109">H46/H7</f>
        <v>6.7580608668459456</v>
      </c>
      <c r="I85" s="296">
        <f t="shared" si="108"/>
        <v>6.9933750688185867</v>
      </c>
      <c r="J85" s="104">
        <f t="shared" si="108"/>
        <v>7.2394955475992715</v>
      </c>
      <c r="K85" s="149"/>
      <c r="L85" s="22">
        <f>(J85-I85)/I85</f>
        <v>3.5193376067882295E-2</v>
      </c>
    </row>
    <row r="86" spans="1:12" ht="20.100000000000001" customHeight="1" x14ac:dyDescent="0.25">
      <c r="A86" s="23"/>
      <c r="B86" s="297" t="s">
        <v>65</v>
      </c>
      <c r="C86" s="38">
        <f t="shared" ref="C86:J86" si="110">C47/C8</f>
        <v>4.0065269977466658</v>
      </c>
      <c r="D86" s="26">
        <f t="shared" si="110"/>
        <v>4.0122677825404391</v>
      </c>
      <c r="E86" s="26">
        <f t="shared" si="110"/>
        <v>3.9288679671800066</v>
      </c>
      <c r="F86" s="298">
        <f t="shared" si="110"/>
        <v>3.9346168082813922</v>
      </c>
      <c r="G86" s="298">
        <f t="shared" si="110"/>
        <v>3.9813012875264353</v>
      </c>
      <c r="H86" s="298">
        <f t="shared" ref="H86:J101" si="111">H47/H8</f>
        <v>3.9803892600391277</v>
      </c>
      <c r="I86" s="298">
        <f t="shared" si="110"/>
        <v>4.1585912050588334</v>
      </c>
      <c r="J86" s="105">
        <f t="shared" si="110"/>
        <v>4.188527852908825</v>
      </c>
      <c r="K86" s="149"/>
      <c r="L86" s="163">
        <f t="shared" ref="L86:L117" si="112">(J86-I86)/I86</f>
        <v>7.198747454083573E-3</v>
      </c>
    </row>
    <row r="87" spans="1:12" ht="20.100000000000001" customHeight="1" x14ac:dyDescent="0.25">
      <c r="A87" s="23"/>
      <c r="B87" s="297" t="s">
        <v>66</v>
      </c>
      <c r="C87" s="38">
        <f t="shared" ref="C87:G87" si="113">C48/C9</f>
        <v>4.8232437581677328</v>
      </c>
      <c r="D87" s="26">
        <f t="shared" si="113"/>
        <v>4.9536346885160132</v>
      </c>
      <c r="E87" s="26">
        <f t="shared" si="113"/>
        <v>4.6595370518236487</v>
      </c>
      <c r="F87" s="298">
        <f t="shared" si="113"/>
        <v>4.4997990594881774</v>
      </c>
      <c r="G87" s="298">
        <f t="shared" si="113"/>
        <v>4.1349631919918277</v>
      </c>
      <c r="H87" s="298">
        <f t="shared" si="111"/>
        <v>4.376096403431295</v>
      </c>
      <c r="I87" s="298">
        <f t="shared" si="111"/>
        <v>4.7726485493668589</v>
      </c>
      <c r="J87" s="105">
        <f t="shared" si="111"/>
        <v>4.8844154209404076</v>
      </c>
      <c r="K87" s="149"/>
      <c r="L87" s="28">
        <f t="shared" si="112"/>
        <v>2.3418206980351765E-2</v>
      </c>
    </row>
    <row r="88" spans="1:12" ht="20.100000000000001" customHeight="1" x14ac:dyDescent="0.25">
      <c r="A88" s="23"/>
      <c r="B88" s="297" t="s">
        <v>73</v>
      </c>
      <c r="C88" s="38">
        <f t="shared" ref="C88:G88" si="114">C49/C10</f>
        <v>1.2000470560555261</v>
      </c>
      <c r="D88" s="26">
        <f t="shared" si="114"/>
        <v>1.7223988223497535</v>
      </c>
      <c r="E88" s="26">
        <f t="shared" si="114"/>
        <v>1.7286945464820571</v>
      </c>
      <c r="F88" s="298">
        <f t="shared" si="114"/>
        <v>1.3900773782430587</v>
      </c>
      <c r="G88" s="298">
        <f t="shared" si="114"/>
        <v>1.3648760440850747</v>
      </c>
      <c r="H88" s="298">
        <f t="shared" si="111"/>
        <v>1.3573016225827961</v>
      </c>
      <c r="I88" s="298">
        <f t="shared" si="111"/>
        <v>1.5740227960589863</v>
      </c>
      <c r="J88" s="105">
        <f t="shared" si="111"/>
        <v>1.9295227524972254</v>
      </c>
      <c r="K88" s="149"/>
      <c r="L88" s="28">
        <f t="shared" si="112"/>
        <v>0.22585438872190053</v>
      </c>
    </row>
    <row r="89" spans="1:12" ht="20.100000000000001" customHeight="1" x14ac:dyDescent="0.25">
      <c r="A89" s="23"/>
      <c r="B89" s="297" t="s">
        <v>67</v>
      </c>
      <c r="C89" s="38">
        <f t="shared" ref="C89:G89" si="115">C50/C11</f>
        <v>9.9465692397848233</v>
      </c>
      <c r="D89" s="26">
        <f t="shared" si="115"/>
        <v>10.215136737554323</v>
      </c>
      <c r="E89" s="26">
        <f t="shared" si="115"/>
        <v>10.77276660061475</v>
      </c>
      <c r="F89" s="298">
        <f t="shared" si="115"/>
        <v>10.836027462226122</v>
      </c>
      <c r="G89" s="298">
        <f t="shared" si="115"/>
        <v>10.763684895776635</v>
      </c>
      <c r="H89" s="298">
        <f t="shared" si="111"/>
        <v>11.167443960592864</v>
      </c>
      <c r="I89" s="298">
        <f t="shared" si="111"/>
        <v>11.621047567043616</v>
      </c>
      <c r="J89" s="105">
        <f t="shared" si="111"/>
        <v>12.370860519806822</v>
      </c>
      <c r="K89" s="149"/>
      <c r="L89" s="28">
        <f t="shared" si="112"/>
        <v>6.4521976047117874E-2</v>
      </c>
    </row>
    <row r="90" spans="1:12" ht="20.100000000000001" customHeight="1" x14ac:dyDescent="0.25">
      <c r="A90" s="23"/>
      <c r="B90" s="299" t="s">
        <v>68</v>
      </c>
      <c r="C90" s="38">
        <f t="shared" ref="C90:G90" si="116">C51/C12</f>
        <v>3.6729090278465959</v>
      </c>
      <c r="D90" s="26">
        <f t="shared" si="116"/>
        <v>3.5762013904781038</v>
      </c>
      <c r="E90" s="26">
        <f t="shared" si="116"/>
        <v>3.9869235975857715</v>
      </c>
      <c r="F90" s="298">
        <f t="shared" si="116"/>
        <v>4.1667815361614648</v>
      </c>
      <c r="G90" s="298">
        <f t="shared" si="116"/>
        <v>4.1544227226138304</v>
      </c>
      <c r="H90" s="298">
        <f t="shared" si="111"/>
        <v>3.9283716007462108</v>
      </c>
      <c r="I90" s="298">
        <f t="shared" si="111"/>
        <v>4.5129603962421863</v>
      </c>
      <c r="J90" s="105">
        <f t="shared" si="111"/>
        <v>3.8975450829143869</v>
      </c>
      <c r="K90" s="149"/>
      <c r="L90" s="28">
        <f t="shared" si="112"/>
        <v>-0.13636621181968228</v>
      </c>
    </row>
    <row r="91" spans="1:12" ht="20.100000000000001" customHeight="1" x14ac:dyDescent="0.25">
      <c r="A91" s="23"/>
      <c r="B91" s="297" t="s">
        <v>84</v>
      </c>
      <c r="C91" s="38"/>
      <c r="D91" s="26"/>
      <c r="E91" s="26"/>
      <c r="F91" s="298"/>
      <c r="G91" s="298"/>
      <c r="H91" s="298">
        <f t="shared" si="111"/>
        <v>5.8838757396449708</v>
      </c>
      <c r="I91" s="298">
        <f t="shared" si="111"/>
        <v>7.6926863572433195</v>
      </c>
      <c r="J91" s="105">
        <f t="shared" si="111"/>
        <v>7.9579308591764111</v>
      </c>
      <c r="K91" s="149"/>
      <c r="L91" s="28">
        <f t="shared" si="112"/>
        <v>3.4480087919266496E-2</v>
      </c>
    </row>
    <row r="92" spans="1:12" ht="20.100000000000001" customHeight="1" x14ac:dyDescent="0.25">
      <c r="A92" s="23"/>
      <c r="B92" s="299" t="s">
        <v>69</v>
      </c>
      <c r="C92" s="38"/>
      <c r="D92" s="26"/>
      <c r="E92" s="26"/>
      <c r="F92" s="298">
        <f t="shared" ref="F92:G92" si="117">F53/F14</f>
        <v>3.6082474226804124</v>
      </c>
      <c r="G92" s="298">
        <f t="shared" si="117"/>
        <v>3.610800744878957</v>
      </c>
      <c r="H92" s="298"/>
      <c r="I92" s="298"/>
      <c r="J92" s="105">
        <f t="shared" si="111"/>
        <v>2.0709459459459461</v>
      </c>
      <c r="K92" s="149"/>
      <c r="L92" s="28"/>
    </row>
    <row r="93" spans="1:12" ht="20.100000000000001" customHeight="1" x14ac:dyDescent="0.25">
      <c r="A93" s="23"/>
      <c r="B93" s="297" t="s">
        <v>85</v>
      </c>
      <c r="C93" s="38"/>
      <c r="D93" s="26"/>
      <c r="E93" s="26"/>
      <c r="F93" s="298"/>
      <c r="G93" s="298"/>
      <c r="H93" s="298"/>
      <c r="I93" s="298"/>
      <c r="J93" s="105"/>
      <c r="K93" s="149"/>
      <c r="L93" s="28"/>
    </row>
    <row r="94" spans="1:12" ht="20.100000000000001" customHeight="1" x14ac:dyDescent="0.25">
      <c r="A94" s="23"/>
      <c r="B94" s="299" t="s">
        <v>70</v>
      </c>
      <c r="C94" s="38"/>
      <c r="D94" s="26"/>
      <c r="E94" s="26"/>
      <c r="F94" s="298"/>
      <c r="G94" s="298"/>
      <c r="H94" s="298"/>
      <c r="I94" s="298"/>
      <c r="J94" s="105"/>
      <c r="K94" s="149"/>
      <c r="L94" s="28"/>
    </row>
    <row r="95" spans="1:12" ht="20.100000000000001" customHeight="1" thickBot="1" x14ac:dyDescent="0.3">
      <c r="A95" s="23"/>
      <c r="B95" s="299" t="s">
        <v>71</v>
      </c>
      <c r="C95" s="38">
        <f t="shared" ref="C95:G95" si="118">C56/C17</f>
        <v>1.8700899615654336</v>
      </c>
      <c r="D95" s="26">
        <f t="shared" si="118"/>
        <v>3.5003185946106892</v>
      </c>
      <c r="E95" s="26">
        <f t="shared" si="118"/>
        <v>2.6837821809061744</v>
      </c>
      <c r="F95" s="298">
        <f t="shared" si="118"/>
        <v>2.1013277584411889</v>
      </c>
      <c r="G95" s="298">
        <f t="shared" si="118"/>
        <v>1.9844379596893353</v>
      </c>
      <c r="H95" s="298">
        <f t="shared" si="111"/>
        <v>3.0186544116969198</v>
      </c>
      <c r="I95" s="298">
        <f t="shared" si="111"/>
        <v>2.7229331895998561</v>
      </c>
      <c r="J95" s="105">
        <f t="shared" si="111"/>
        <v>2.5266710216270445</v>
      </c>
      <c r="K95" s="149"/>
      <c r="L95" s="28">
        <f t="shared" si="112"/>
        <v>-7.2077482004489782E-2</v>
      </c>
    </row>
    <row r="96" spans="1:12" ht="20.100000000000001" customHeight="1" thickBot="1" x14ac:dyDescent="0.3">
      <c r="A96" s="5" t="s">
        <v>36</v>
      </c>
      <c r="B96" s="295"/>
      <c r="C96" s="37">
        <f t="shared" ref="C96:G96" si="119">C57/C18</f>
        <v>2.1054929034593952</v>
      </c>
      <c r="D96" s="118">
        <f t="shared" si="119"/>
        <v>2.1993873370347377</v>
      </c>
      <c r="E96" s="118">
        <f t="shared" si="119"/>
        <v>2.4032794086253029</v>
      </c>
      <c r="F96" s="296">
        <f t="shared" si="119"/>
        <v>2.4510560716120424</v>
      </c>
      <c r="G96" s="296">
        <f t="shared" si="119"/>
        <v>2.4550389911933879</v>
      </c>
      <c r="H96" s="296">
        <f t="shared" si="111"/>
        <v>2.5992906949980332</v>
      </c>
      <c r="I96" s="296">
        <f t="shared" si="111"/>
        <v>2.7604092451069682</v>
      </c>
      <c r="J96" s="104">
        <f t="shared" si="111"/>
        <v>2.8780899315142006</v>
      </c>
      <c r="K96" s="250"/>
      <c r="L96" s="22">
        <f t="shared" si="112"/>
        <v>4.2631608561603758E-2</v>
      </c>
    </row>
    <row r="97" spans="1:12" ht="20.100000000000001" customHeight="1" x14ac:dyDescent="0.25">
      <c r="A97" s="23"/>
      <c r="B97" s="299" t="s">
        <v>65</v>
      </c>
      <c r="C97" s="38">
        <f t="shared" ref="C97:G97" si="120">C58/C19</f>
        <v>1.1732775036210119</v>
      </c>
      <c r="D97" s="26">
        <f t="shared" si="120"/>
        <v>1.1874796190726833</v>
      </c>
      <c r="E97" s="26">
        <f t="shared" si="120"/>
        <v>1.3251389366944624</v>
      </c>
      <c r="F97" s="298">
        <f t="shared" si="120"/>
        <v>1.3028065054769342</v>
      </c>
      <c r="G97" s="298">
        <f t="shared" si="120"/>
        <v>1.3416584719004372</v>
      </c>
      <c r="H97" s="298">
        <f t="shared" si="111"/>
        <v>1.3394866277076862</v>
      </c>
      <c r="I97" s="298">
        <f t="shared" si="111"/>
        <v>1.3829658313811659</v>
      </c>
      <c r="J97" s="105">
        <f t="shared" si="111"/>
        <v>1.4094030097517067</v>
      </c>
      <c r="K97" s="149"/>
      <c r="L97" s="163">
        <f t="shared" si="112"/>
        <v>1.91162917916331E-2</v>
      </c>
    </row>
    <row r="98" spans="1:12" ht="20.100000000000001" customHeight="1" x14ac:dyDescent="0.25">
      <c r="A98" s="23"/>
      <c r="B98" s="299" t="s">
        <v>66</v>
      </c>
      <c r="C98" s="38">
        <f t="shared" ref="C98:G98" si="121">C59/C20</f>
        <v>3.6237316798196169</v>
      </c>
      <c r="D98" s="26">
        <f t="shared" si="121"/>
        <v>3.5576735203907757</v>
      </c>
      <c r="E98" s="26">
        <f t="shared" si="121"/>
        <v>1.3755840856507735</v>
      </c>
      <c r="F98" s="298">
        <f t="shared" si="121"/>
        <v>1.1544637248743719</v>
      </c>
      <c r="G98" s="298">
        <f t="shared" si="121"/>
        <v>0.86937078651685396</v>
      </c>
      <c r="H98" s="298">
        <f t="shared" si="111"/>
        <v>1.0946293718094755</v>
      </c>
      <c r="I98" s="298">
        <f t="shared" si="111"/>
        <v>0.23019702452754323</v>
      </c>
      <c r="J98" s="105">
        <f t="shared" si="111"/>
        <v>0.2418901898586556</v>
      </c>
      <c r="K98" s="149"/>
      <c r="L98" s="28">
        <f t="shared" si="112"/>
        <v>5.0796335682928302E-2</v>
      </c>
    </row>
    <row r="99" spans="1:12" ht="20.100000000000001" customHeight="1" x14ac:dyDescent="0.25">
      <c r="A99" s="23"/>
      <c r="B99" s="299" t="s">
        <v>73</v>
      </c>
      <c r="C99" s="38"/>
      <c r="D99" s="26"/>
      <c r="E99" s="26"/>
      <c r="F99" s="298">
        <f t="shared" ref="F99:G99" si="122">F60/F21</f>
        <v>1.2164948453608246</v>
      </c>
      <c r="G99" s="298">
        <f t="shared" si="122"/>
        <v>1.2302371541501975</v>
      </c>
      <c r="H99" s="298">
        <f t="shared" si="111"/>
        <v>1.2112676056338028</v>
      </c>
      <c r="I99" s="298"/>
      <c r="J99" s="105"/>
      <c r="K99" s="149"/>
      <c r="L99" s="28"/>
    </row>
    <row r="100" spans="1:12" ht="20.100000000000001" customHeight="1" x14ac:dyDescent="0.25">
      <c r="A100" s="23"/>
      <c r="B100" s="299" t="s">
        <v>67</v>
      </c>
      <c r="C100" s="38">
        <f t="shared" ref="C100:G100" si="123">C61/C22</f>
        <v>3.1785179989742596</v>
      </c>
      <c r="D100" s="26">
        <f t="shared" si="123"/>
        <v>3.3413573521545992</v>
      </c>
      <c r="E100" s="26">
        <f t="shared" si="123"/>
        <v>3.5266265851486778</v>
      </c>
      <c r="F100" s="298">
        <f t="shared" si="123"/>
        <v>3.665144446417882</v>
      </c>
      <c r="G100" s="298">
        <f t="shared" si="123"/>
        <v>3.7224524631013147</v>
      </c>
      <c r="H100" s="298">
        <f t="shared" si="111"/>
        <v>3.8946731119462243</v>
      </c>
      <c r="I100" s="298">
        <f t="shared" si="111"/>
        <v>4.1177775808022288</v>
      </c>
      <c r="J100" s="105">
        <f t="shared" si="111"/>
        <v>4.3158351955306697</v>
      </c>
      <c r="K100" s="149"/>
      <c r="L100" s="28">
        <f t="shared" si="112"/>
        <v>4.8098181808512157E-2</v>
      </c>
    </row>
    <row r="101" spans="1:12" ht="20.100000000000001" customHeight="1" x14ac:dyDescent="0.25">
      <c r="A101" s="23"/>
      <c r="B101" s="299" t="s">
        <v>68</v>
      </c>
      <c r="C101" s="38">
        <f t="shared" ref="C101:G101" si="124">C62/C23</f>
        <v>1.0031370703872367</v>
      </c>
      <c r="D101" s="26">
        <f t="shared" si="124"/>
        <v>1.0001624546534269</v>
      </c>
      <c r="E101" s="26">
        <f t="shared" si="124"/>
        <v>1.0887527012298375</v>
      </c>
      <c r="F101" s="298">
        <f t="shared" si="124"/>
        <v>1.064066286926751</v>
      </c>
      <c r="G101" s="298">
        <f t="shared" si="124"/>
        <v>1.0530935899430136</v>
      </c>
      <c r="H101" s="298">
        <f t="shared" si="111"/>
        <v>1.0316339364979452</v>
      </c>
      <c r="I101" s="298">
        <f t="shared" si="111"/>
        <v>1.0884324220068471</v>
      </c>
      <c r="J101" s="105">
        <f t="shared" si="111"/>
        <v>1.1504934866252488</v>
      </c>
      <c r="K101" s="149"/>
      <c r="L101" s="28">
        <f t="shared" si="112"/>
        <v>5.7018757769061797E-2</v>
      </c>
    </row>
    <row r="102" spans="1:12" ht="20.100000000000001" customHeight="1" x14ac:dyDescent="0.25">
      <c r="A102" s="23"/>
      <c r="B102" s="299" t="s">
        <v>84</v>
      </c>
      <c r="C102" s="38"/>
      <c r="D102" s="26"/>
      <c r="E102" s="26"/>
      <c r="F102" s="298"/>
      <c r="G102" s="298"/>
      <c r="H102" s="298">
        <f t="shared" ref="H102:J117" si="125">H63/H24</f>
        <v>5.8437365937365939</v>
      </c>
      <c r="I102" s="298">
        <f t="shared" si="125"/>
        <v>6.8458759783263092</v>
      </c>
      <c r="J102" s="105">
        <f t="shared" si="125"/>
        <v>6.3260792550230276</v>
      </c>
      <c r="K102" s="149"/>
      <c r="L102" s="28">
        <f t="shared" si="112"/>
        <v>-7.5928445818903428E-2</v>
      </c>
    </row>
    <row r="103" spans="1:12" ht="20.100000000000001" customHeight="1" x14ac:dyDescent="0.25">
      <c r="A103" s="23"/>
      <c r="B103" s="299" t="s">
        <v>69</v>
      </c>
      <c r="C103" s="38"/>
      <c r="D103" s="26"/>
      <c r="E103" s="26">
        <f t="shared" ref="E103:G103" si="126">E64/E25</f>
        <v>1.7142857142857142</v>
      </c>
      <c r="F103" s="298">
        <f t="shared" si="126"/>
        <v>1.6877828054298643</v>
      </c>
      <c r="G103" s="298">
        <f t="shared" si="126"/>
        <v>1.6666666666666667</v>
      </c>
      <c r="H103" s="298">
        <f t="shared" si="125"/>
        <v>1.4084231145935358</v>
      </c>
      <c r="I103" s="298">
        <f t="shared" si="125"/>
        <v>1.4280879864636209</v>
      </c>
      <c r="J103" s="105">
        <f t="shared" si="125"/>
        <v>1.0679686548377929</v>
      </c>
      <c r="K103" s="149"/>
      <c r="L103" s="28">
        <f t="shared" si="112"/>
        <v>-0.25216886847258807</v>
      </c>
    </row>
    <row r="104" spans="1:12" ht="20.100000000000001" customHeight="1" x14ac:dyDescent="0.25">
      <c r="A104" s="23"/>
      <c r="B104" s="299" t="s">
        <v>85</v>
      </c>
      <c r="C104" s="38"/>
      <c r="D104" s="26"/>
      <c r="E104" s="26"/>
      <c r="F104" s="298"/>
      <c r="G104" s="298"/>
      <c r="H104" s="298">
        <f t="shared" si="125"/>
        <v>3.2897235882652196</v>
      </c>
      <c r="I104" s="298">
        <f t="shared" si="125"/>
        <v>3.3948608788201309</v>
      </c>
      <c r="J104" s="105">
        <f t="shared" si="125"/>
        <v>3.4119884099963782</v>
      </c>
      <c r="K104" s="149"/>
      <c r="L104" s="28">
        <f t="shared" si="112"/>
        <v>5.0451349223476641E-3</v>
      </c>
    </row>
    <row r="105" spans="1:12" ht="20.100000000000001" customHeight="1" x14ac:dyDescent="0.25">
      <c r="A105" s="23"/>
      <c r="B105" s="299" t="s">
        <v>70</v>
      </c>
      <c r="C105" s="38"/>
      <c r="D105" s="26">
        <f t="shared" ref="D105:F105" si="127">D66/D27</f>
        <v>17.333333333333332</v>
      </c>
      <c r="E105" s="26">
        <f t="shared" si="127"/>
        <v>15.655172413793103</v>
      </c>
      <c r="F105" s="298">
        <f t="shared" si="127"/>
        <v>11.590909090909092</v>
      </c>
      <c r="G105" s="298"/>
      <c r="H105" s="298"/>
      <c r="I105" s="298"/>
      <c r="J105" s="105"/>
      <c r="K105" s="149"/>
      <c r="L105" s="28"/>
    </row>
    <row r="106" spans="1:12" ht="20.100000000000001" customHeight="1" thickBot="1" x14ac:dyDescent="0.3">
      <c r="A106" s="23"/>
      <c r="B106" s="299" t="s">
        <v>71</v>
      </c>
      <c r="C106" s="300">
        <f t="shared" ref="C106:G106" si="128">C67/C28</f>
        <v>0.80850063389424598</v>
      </c>
      <c r="D106" s="27">
        <f t="shared" si="128"/>
        <v>0.82026955014475089</v>
      </c>
      <c r="E106" s="27">
        <f t="shared" si="128"/>
        <v>0.99512438068627362</v>
      </c>
      <c r="F106" s="298">
        <f t="shared" si="128"/>
        <v>1.0089309407324405</v>
      </c>
      <c r="G106" s="298">
        <f t="shared" si="128"/>
        <v>0.9293099398625857</v>
      </c>
      <c r="H106" s="298">
        <f t="shared" si="125"/>
        <v>0.91424980479042472</v>
      </c>
      <c r="I106" s="298">
        <f t="shared" si="125"/>
        <v>0.98051249956928044</v>
      </c>
      <c r="J106" s="105">
        <f t="shared" si="125"/>
        <v>1.0114343386180926</v>
      </c>
      <c r="K106" s="149"/>
      <c r="L106" s="28">
        <f t="shared" si="112"/>
        <v>3.1536404749960383E-2</v>
      </c>
    </row>
    <row r="107" spans="1:12" ht="20.100000000000001" customHeight="1" thickBot="1" x14ac:dyDescent="0.3">
      <c r="A107" s="45" t="s">
        <v>21</v>
      </c>
      <c r="B107" s="301"/>
      <c r="C107" s="302">
        <f t="shared" ref="C107:G107" si="129">C68/C29</f>
        <v>3.2971313478721176</v>
      </c>
      <c r="D107" s="303">
        <f t="shared" si="129"/>
        <v>3.4762310257382754</v>
      </c>
      <c r="E107" s="303">
        <f t="shared" si="129"/>
        <v>3.6948644296680007</v>
      </c>
      <c r="F107" s="303">
        <f t="shared" si="129"/>
        <v>3.7801661091711316</v>
      </c>
      <c r="G107" s="303">
        <f t="shared" si="129"/>
        <v>3.2540461338474636</v>
      </c>
      <c r="H107" s="303">
        <f t="shared" si="125"/>
        <v>3.2413432143238841</v>
      </c>
      <c r="I107" s="303">
        <f t="shared" si="125"/>
        <v>2.9424742031260842</v>
      </c>
      <c r="J107" s="304">
        <f t="shared" si="125"/>
        <v>4.2601144197170759</v>
      </c>
      <c r="K107" s="149"/>
      <c r="L107" s="97">
        <f t="shared" si="112"/>
        <v>0.44780009122633291</v>
      </c>
    </row>
    <row r="108" spans="1:12" ht="20.100000000000001" customHeight="1" x14ac:dyDescent="0.25">
      <c r="A108" s="23"/>
      <c r="B108" s="299" t="s">
        <v>65</v>
      </c>
      <c r="C108" s="154">
        <f t="shared" ref="C108:G108" si="130">C69/C30</f>
        <v>2.2260229285559912</v>
      </c>
      <c r="D108" s="305">
        <f t="shared" si="130"/>
        <v>2.2370420244672511</v>
      </c>
      <c r="E108" s="305">
        <f t="shared" si="130"/>
        <v>2.328417268555337</v>
      </c>
      <c r="F108" s="305">
        <f t="shared" si="130"/>
        <v>2.32567223216062</v>
      </c>
      <c r="G108" s="305">
        <f t="shared" si="130"/>
        <v>1.9843107132987947</v>
      </c>
      <c r="H108" s="305">
        <f t="shared" si="125"/>
        <v>1.9355835674244528</v>
      </c>
      <c r="I108" s="305">
        <f t="shared" si="125"/>
        <v>2.4328019026838033</v>
      </c>
      <c r="J108" s="129">
        <f t="shared" si="125"/>
        <v>2.517952286932847</v>
      </c>
      <c r="K108" s="149"/>
      <c r="L108" s="163">
        <f t="shared" si="112"/>
        <v>3.5000952669063633E-2</v>
      </c>
    </row>
    <row r="109" spans="1:12" ht="20.100000000000001" customHeight="1" x14ac:dyDescent="0.25">
      <c r="A109" s="23"/>
      <c r="B109" s="299" t="s">
        <v>66</v>
      </c>
      <c r="C109" s="154">
        <f t="shared" ref="C109:G109" si="131">C70/C31</f>
        <v>4.8119940048809466</v>
      </c>
      <c r="D109" s="26">
        <f t="shared" si="131"/>
        <v>4.945217111114399</v>
      </c>
      <c r="E109" s="26">
        <f t="shared" si="131"/>
        <v>4.6503223262174016</v>
      </c>
      <c r="F109" s="26">
        <f t="shared" si="131"/>
        <v>4.4807393726091478</v>
      </c>
      <c r="G109" s="26">
        <f t="shared" si="131"/>
        <v>4.1044011972521748</v>
      </c>
      <c r="H109" s="26">
        <f t="shared" si="125"/>
        <v>4.360204650170675</v>
      </c>
      <c r="I109" s="26">
        <f t="shared" si="125"/>
        <v>4.6230342611542499</v>
      </c>
      <c r="J109" s="129">
        <f t="shared" si="125"/>
        <v>4.768740615831585</v>
      </c>
      <c r="K109" s="251"/>
      <c r="L109" s="28">
        <f t="shared" si="112"/>
        <v>3.1517472388568481E-2</v>
      </c>
    </row>
    <row r="110" spans="1:12" ht="20.100000000000001" customHeight="1" x14ac:dyDescent="0.25">
      <c r="A110" s="23"/>
      <c r="B110" s="299" t="s">
        <v>73</v>
      </c>
      <c r="C110" s="154">
        <f t="shared" ref="C110:G110" si="132">C71/C32</f>
        <v>1.2000470560555261</v>
      </c>
      <c r="D110" s="26">
        <f t="shared" si="132"/>
        <v>1.7223988223497535</v>
      </c>
      <c r="E110" s="26">
        <f t="shared" si="132"/>
        <v>1.7286945464820571</v>
      </c>
      <c r="F110" s="26">
        <f t="shared" si="132"/>
        <v>1.3893143608102596</v>
      </c>
      <c r="G110" s="26">
        <f t="shared" si="132"/>
        <v>1.3579765551814063</v>
      </c>
      <c r="H110" s="26">
        <f t="shared" si="125"/>
        <v>1.3565374410377358</v>
      </c>
      <c r="I110" s="26">
        <f t="shared" si="125"/>
        <v>1.5740227960589863</v>
      </c>
      <c r="J110" s="129">
        <f t="shared" si="125"/>
        <v>1.9295227524972254</v>
      </c>
      <c r="K110" s="251"/>
      <c r="L110" s="28">
        <f t="shared" si="112"/>
        <v>0.22585438872190053</v>
      </c>
    </row>
    <row r="111" spans="1:12" ht="20.100000000000001" customHeight="1" x14ac:dyDescent="0.25">
      <c r="A111" s="23"/>
      <c r="B111" s="299" t="s">
        <v>67</v>
      </c>
      <c r="C111" s="154">
        <f t="shared" ref="C111:G111" si="133">C72/C33</f>
        <v>4.7571610689091948</v>
      </c>
      <c r="D111" s="26">
        <f t="shared" si="133"/>
        <v>5.05714502386079</v>
      </c>
      <c r="E111" s="26">
        <f t="shared" si="133"/>
        <v>5.3290817478206725</v>
      </c>
      <c r="F111" s="26">
        <f t="shared" si="133"/>
        <v>5.5432470763973667</v>
      </c>
      <c r="G111" s="26">
        <f t="shared" si="133"/>
        <v>4.8272369006947429</v>
      </c>
      <c r="H111" s="26">
        <f t="shared" si="125"/>
        <v>4.9285946708191535</v>
      </c>
      <c r="I111" s="26">
        <f t="shared" si="125"/>
        <v>5.8926749351095991</v>
      </c>
      <c r="J111" s="129">
        <f t="shared" si="125"/>
        <v>6.295835151784992</v>
      </c>
      <c r="K111" s="251"/>
      <c r="L111" s="28">
        <f t="shared" si="112"/>
        <v>6.8417182538492508E-2</v>
      </c>
    </row>
    <row r="112" spans="1:12" ht="20.100000000000001" customHeight="1" x14ac:dyDescent="0.25">
      <c r="A112" s="23"/>
      <c r="B112" s="299" t="s">
        <v>68</v>
      </c>
      <c r="C112" s="154">
        <f t="shared" ref="C112:G112" si="134">C73/C34</f>
        <v>1.9846552035594633</v>
      </c>
      <c r="D112" s="26">
        <f t="shared" si="134"/>
        <v>2.0307573797217455</v>
      </c>
      <c r="E112" s="26">
        <f t="shared" si="134"/>
        <v>2.3325505225810739</v>
      </c>
      <c r="F112" s="26">
        <f t="shared" si="134"/>
        <v>2.3572135127750502</v>
      </c>
      <c r="G112" s="26">
        <f t="shared" si="134"/>
        <v>1.9604110728784718</v>
      </c>
      <c r="H112" s="26">
        <f t="shared" si="125"/>
        <v>1.7362758617392828</v>
      </c>
      <c r="I112" s="26">
        <f t="shared" si="125"/>
        <v>2.4796104083213373</v>
      </c>
      <c r="J112" s="129">
        <f t="shared" si="125"/>
        <v>2.4258797553531344</v>
      </c>
      <c r="K112" s="251"/>
      <c r="L112" s="28">
        <f t="shared" si="112"/>
        <v>-2.1668989929985744E-2</v>
      </c>
    </row>
    <row r="113" spans="1:12" ht="20.100000000000001" customHeight="1" x14ac:dyDescent="0.25">
      <c r="A113" s="23"/>
      <c r="B113" s="299" t="s">
        <v>84</v>
      </c>
      <c r="C113" s="154"/>
      <c r="D113" s="26"/>
      <c r="E113" s="26"/>
      <c r="F113" s="26"/>
      <c r="G113" s="26"/>
      <c r="H113" s="26">
        <f t="shared" si="125"/>
        <v>5.8544159319899247</v>
      </c>
      <c r="I113" s="26">
        <f t="shared" si="125"/>
        <v>6.987855563743552</v>
      </c>
      <c r="J113" s="129">
        <f t="shared" si="125"/>
        <v>6.7908205740760854</v>
      </c>
      <c r="K113" s="251"/>
      <c r="L113" s="28">
        <f t="shared" si="112"/>
        <v>-2.8196774800237925E-2</v>
      </c>
    </row>
    <row r="114" spans="1:12" ht="20.100000000000001" customHeight="1" x14ac:dyDescent="0.25">
      <c r="A114" s="23"/>
      <c r="B114" s="299" t="s">
        <v>69</v>
      </c>
      <c r="C114" s="154"/>
      <c r="D114" s="26"/>
      <c r="E114" s="26">
        <f t="shared" ref="E114:G114" si="135">E75/E36</f>
        <v>1.7142857142857142</v>
      </c>
      <c r="F114" s="26">
        <f t="shared" si="135"/>
        <v>3.3018050541516244</v>
      </c>
      <c r="G114" s="26">
        <f t="shared" si="135"/>
        <v>3.4791666666666665</v>
      </c>
      <c r="H114" s="26">
        <f t="shared" si="125"/>
        <v>1.4084231145935358</v>
      </c>
      <c r="I114" s="26">
        <f t="shared" si="125"/>
        <v>1.4280879864636209</v>
      </c>
      <c r="J114" s="129">
        <f t="shared" si="125"/>
        <v>1.0798796389167502</v>
      </c>
      <c r="K114" s="251"/>
      <c r="L114" s="28">
        <f t="shared" si="112"/>
        <v>-0.24382835710924242</v>
      </c>
    </row>
    <row r="115" spans="1:12" ht="20.100000000000001" customHeight="1" x14ac:dyDescent="0.25">
      <c r="A115" s="23"/>
      <c r="B115" s="299" t="s">
        <v>85</v>
      </c>
      <c r="C115" s="154"/>
      <c r="D115" s="26"/>
      <c r="E115" s="26"/>
      <c r="F115" s="26"/>
      <c r="G115" s="26"/>
      <c r="H115" s="26">
        <f t="shared" si="125"/>
        <v>3.2897235882652196</v>
      </c>
      <c r="I115" s="26">
        <f t="shared" si="125"/>
        <v>3.3948608788201309</v>
      </c>
      <c r="J115" s="129">
        <f t="shared" si="125"/>
        <v>3.4119884099963782</v>
      </c>
      <c r="K115" s="251"/>
      <c r="L115" s="28">
        <f t="shared" si="112"/>
        <v>5.0451349223476641E-3</v>
      </c>
    </row>
    <row r="116" spans="1:12" ht="20.100000000000001" customHeight="1" x14ac:dyDescent="0.25">
      <c r="A116" s="23"/>
      <c r="B116" s="299" t="s">
        <v>70</v>
      </c>
      <c r="C116" s="154"/>
      <c r="D116" s="26">
        <f t="shared" ref="D116:F116" si="136">D77/D38</f>
        <v>17.333333333333332</v>
      </c>
      <c r="E116" s="26">
        <f t="shared" si="136"/>
        <v>15.655172413793103</v>
      </c>
      <c r="F116" s="26">
        <f t="shared" si="136"/>
        <v>11.590909090909092</v>
      </c>
      <c r="G116" s="26"/>
      <c r="H116" s="26"/>
      <c r="I116" s="26"/>
      <c r="J116" s="129"/>
      <c r="K116" s="149"/>
      <c r="L116" s="28"/>
    </row>
    <row r="117" spans="1:12" ht="20.100000000000001" customHeight="1" thickBot="1" x14ac:dyDescent="0.3">
      <c r="A117" s="29"/>
      <c r="B117" s="306" t="s">
        <v>71</v>
      </c>
      <c r="C117" s="155">
        <f t="shared" ref="C117:G117" si="137">C78/C39</f>
        <v>0.82204908168838542</v>
      </c>
      <c r="D117" s="27">
        <f t="shared" si="137"/>
        <v>0.83867744257933441</v>
      </c>
      <c r="E117" s="27">
        <f t="shared" si="137"/>
        <v>1.0055573488595</v>
      </c>
      <c r="F117" s="27">
        <f t="shared" si="137"/>
        <v>1.0265574065817267</v>
      </c>
      <c r="G117" s="27">
        <f t="shared" si="137"/>
        <v>0.94027358446507869</v>
      </c>
      <c r="H117" s="27">
        <f t="shared" si="125"/>
        <v>0.9356213313357834</v>
      </c>
      <c r="I117" s="27">
        <f t="shared" si="125"/>
        <v>1.0132549441432166</v>
      </c>
      <c r="J117" s="156">
        <f t="shared" si="125"/>
        <v>1.0419852859860592</v>
      </c>
      <c r="K117" s="217"/>
      <c r="L117" s="32">
        <f t="shared" si="112"/>
        <v>2.8354504469885702E-2</v>
      </c>
    </row>
    <row r="118" spans="1:12" ht="20.100000000000001" customHeight="1" x14ac:dyDescent="0.25"/>
    <row r="119" spans="1:12" ht="15.75" x14ac:dyDescent="0.25">
      <c r="A119" s="69" t="s">
        <v>39</v>
      </c>
    </row>
  </sheetData>
  <mergeCells count="46">
    <mergeCell ref="G44:G45"/>
    <mergeCell ref="P44:P45"/>
    <mergeCell ref="Q5:Q6"/>
    <mergeCell ref="U5:V5"/>
    <mergeCell ref="U44:V44"/>
    <mergeCell ref="S5:S6"/>
    <mergeCell ref="S44:S45"/>
    <mergeCell ref="M44:M45"/>
    <mergeCell ref="N44:N45"/>
    <mergeCell ref="M5:M6"/>
    <mergeCell ref="N5:N6"/>
    <mergeCell ref="R5:R6"/>
    <mergeCell ref="R44:R45"/>
    <mergeCell ref="O44:O45"/>
    <mergeCell ref="O5:O6"/>
    <mergeCell ref="Q44:Q45"/>
    <mergeCell ref="A5:B6"/>
    <mergeCell ref="C5:C6"/>
    <mergeCell ref="D5:D6"/>
    <mergeCell ref="E5:E6"/>
    <mergeCell ref="L5:L6"/>
    <mergeCell ref="J5:J6"/>
    <mergeCell ref="I5:I6"/>
    <mergeCell ref="F5:F6"/>
    <mergeCell ref="G5:G6"/>
    <mergeCell ref="H5:H6"/>
    <mergeCell ref="G83:G84"/>
    <mergeCell ref="A83:B84"/>
    <mergeCell ref="C83:C84"/>
    <mergeCell ref="D83:D84"/>
    <mergeCell ref="E83:E84"/>
    <mergeCell ref="F83:F84"/>
    <mergeCell ref="A44:B45"/>
    <mergeCell ref="C44:C45"/>
    <mergeCell ref="D44:D45"/>
    <mergeCell ref="E44:E45"/>
    <mergeCell ref="F44:F45"/>
    <mergeCell ref="H83:H84"/>
    <mergeCell ref="P5:P6"/>
    <mergeCell ref="J44:J45"/>
    <mergeCell ref="I44:I45"/>
    <mergeCell ref="L83:L84"/>
    <mergeCell ref="J83:J84"/>
    <mergeCell ref="I83:I84"/>
    <mergeCell ref="L44:L45"/>
    <mergeCell ref="H44:H4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ignoredErrors>
    <ignoredError sqref="K109:K112 K117 K113 K114:K11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99D6189D-4917-41B1-8D64-D5D1D534B15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L85:L117</xm:sqref>
        </x14:conditionalFormatting>
        <x14:conditionalFormatting xmlns:xm="http://schemas.microsoft.com/office/excel/2006/main">
          <x14:cfRule type="iconSet" priority="3" id="{165640E3-DB69-492F-937E-FE3D971438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U7:V39</xm:sqref>
        </x14:conditionalFormatting>
        <x14:conditionalFormatting xmlns:xm="http://schemas.microsoft.com/office/excel/2006/main">
          <x14:cfRule type="iconSet" priority="2" id="{BAA21336-4A95-4B99-8428-912570463B1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U46:V78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6">
    <pageSetUpPr fitToPage="1"/>
  </sheetPr>
  <dimension ref="A1:Z92"/>
  <sheetViews>
    <sheetView showGridLines="0" topLeftCell="D52" workbookViewId="0">
      <selection activeCell="P54" sqref="P54"/>
    </sheetView>
  </sheetViews>
  <sheetFormatPr defaultRowHeight="15" x14ac:dyDescent="0.25"/>
  <cols>
    <col min="1" max="1" width="2.85546875" customWidth="1"/>
    <col min="2" max="2" width="23" customWidth="1"/>
    <col min="3" max="9" width="12" customWidth="1"/>
    <col min="10" max="10" width="11.140625" customWidth="1"/>
    <col min="11" max="11" width="2.5703125" customWidth="1"/>
    <col min="12" max="13" width="10.28515625" customWidth="1"/>
    <col min="14" max="18" width="11.140625" customWidth="1"/>
    <col min="19" max="19" width="11.7109375" customWidth="1"/>
    <col min="20" max="20" width="2.5703125" customWidth="1"/>
    <col min="21" max="22" width="11.140625" customWidth="1"/>
    <col min="23" max="24" width="10.28515625" customWidth="1"/>
    <col min="25" max="25" width="1.85546875" customWidth="1"/>
    <col min="29" max="29" width="11.5703125" customWidth="1"/>
  </cols>
  <sheetData>
    <row r="1" spans="1:25" x14ac:dyDescent="0.25">
      <c r="A1" s="1" t="s">
        <v>74</v>
      </c>
    </row>
    <row r="2" spans="1:25" x14ac:dyDescent="0.25">
      <c r="A2" s="1"/>
    </row>
    <row r="3" spans="1:25" x14ac:dyDescent="0.25">
      <c r="A3" s="1" t="s">
        <v>22</v>
      </c>
      <c r="L3" s="1" t="s">
        <v>24</v>
      </c>
      <c r="U3" s="1" t="str">
        <f>'7'!U3</f>
        <v>VARIAÇÃO (JAN-DEZ)</v>
      </c>
    </row>
    <row r="4" spans="1:25" ht="15.75" thickBot="1" x14ac:dyDescent="0.3"/>
    <row r="5" spans="1:25" ht="24" customHeight="1" x14ac:dyDescent="0.25">
      <c r="A5" s="355" t="s">
        <v>79</v>
      </c>
      <c r="B5" s="386"/>
      <c r="C5" s="357">
        <v>2016</v>
      </c>
      <c r="D5" s="348">
        <v>2017</v>
      </c>
      <c r="E5" s="348">
        <v>2018</v>
      </c>
      <c r="F5" s="348">
        <v>2019</v>
      </c>
      <c r="G5" s="348">
        <v>2020</v>
      </c>
      <c r="H5" s="348">
        <v>2021</v>
      </c>
      <c r="I5" s="348">
        <v>2022</v>
      </c>
      <c r="J5" s="342">
        <v>2023</v>
      </c>
      <c r="L5" s="373">
        <v>2016</v>
      </c>
      <c r="M5" s="348">
        <v>2017</v>
      </c>
      <c r="N5" s="348">
        <v>2018</v>
      </c>
      <c r="O5" s="348">
        <v>2019</v>
      </c>
      <c r="P5" s="348">
        <v>2020</v>
      </c>
      <c r="Q5" s="348">
        <v>2021</v>
      </c>
      <c r="R5" s="348">
        <v>2022</v>
      </c>
      <c r="S5" s="342">
        <v>2023</v>
      </c>
      <c r="U5" s="388" t="s">
        <v>88</v>
      </c>
      <c r="V5" s="389"/>
    </row>
    <row r="6" spans="1:25" ht="20.25" customHeight="1" thickBot="1" x14ac:dyDescent="0.3">
      <c r="A6" s="356"/>
      <c r="B6" s="387"/>
      <c r="C6" s="369"/>
      <c r="D6" s="350"/>
      <c r="E6" s="350"/>
      <c r="F6" s="350"/>
      <c r="G6" s="350"/>
      <c r="H6" s="350"/>
      <c r="I6" s="350"/>
      <c r="J6" s="370"/>
      <c r="L6" s="374"/>
      <c r="M6" s="350"/>
      <c r="N6" s="350"/>
      <c r="O6" s="350"/>
      <c r="P6" s="350"/>
      <c r="Q6" s="350"/>
      <c r="R6" s="350"/>
      <c r="S6" s="370"/>
      <c r="U6" s="99" t="s">
        <v>0</v>
      </c>
      <c r="V6" s="36" t="s">
        <v>38</v>
      </c>
    </row>
    <row r="7" spans="1:25" ht="20.100000000000001" customHeight="1" thickBot="1" x14ac:dyDescent="0.3">
      <c r="A7" s="5" t="s">
        <v>37</v>
      </c>
      <c r="B7" s="6"/>
      <c r="C7" s="12">
        <f>SUM(C8:C14)</f>
        <v>25537692</v>
      </c>
      <c r="D7" s="13">
        <f>SUM(D8:D14)</f>
        <v>27705328</v>
      </c>
      <c r="E7" s="13">
        <f t="shared" ref="E7:G7" si="0">SUM(E8:E14)</f>
        <v>29031670</v>
      </c>
      <c r="F7" s="13">
        <f t="shared" si="0"/>
        <v>33762788</v>
      </c>
      <c r="G7" s="13">
        <f t="shared" si="0"/>
        <v>17865065</v>
      </c>
      <c r="H7" s="13">
        <v>17612451</v>
      </c>
      <c r="I7" s="13">
        <v>29816255</v>
      </c>
      <c r="J7" s="14">
        <v>30761338</v>
      </c>
      <c r="K7" s="1"/>
      <c r="L7" s="103">
        <f>C7/C23</f>
        <v>0.23271684344599755</v>
      </c>
      <c r="M7" s="20">
        <f>D7/D23</f>
        <v>0.24656824321214252</v>
      </c>
      <c r="N7" s="20">
        <f>E7/E23</f>
        <v>0.25222148036092201</v>
      </c>
      <c r="O7" s="20">
        <f>F7/F23</f>
        <v>0.27097021944512095</v>
      </c>
      <c r="P7" s="20">
        <f>G7/G23</f>
        <v>0.15947392203809377</v>
      </c>
      <c r="Q7" s="20">
        <f t="shared" ref="Q7:R7" si="1">H7/H23</f>
        <v>0.15021896805026205</v>
      </c>
      <c r="R7" s="20">
        <f t="shared" si="1"/>
        <v>0.24019921702620864</v>
      </c>
      <c r="S7" s="21">
        <f>J7/J23</f>
        <v>0.25052089139339523</v>
      </c>
      <c r="T7" s="1"/>
      <c r="U7" s="43">
        <f>(J7-I7)/I7</f>
        <v>3.169690492652414E-2</v>
      </c>
      <c r="V7" s="71">
        <f>(S7-R7)*100</f>
        <v>1.0321674367186588</v>
      </c>
      <c r="Y7" s="1"/>
    </row>
    <row r="8" spans="1:25" ht="20.100000000000001" customHeight="1" x14ac:dyDescent="0.25">
      <c r="A8" s="23"/>
      <c r="B8" s="111" t="s">
        <v>65</v>
      </c>
      <c r="C8" s="9">
        <v>4752509</v>
      </c>
      <c r="D8" s="10">
        <v>4120786</v>
      </c>
      <c r="E8" s="10">
        <v>4097827</v>
      </c>
      <c r="F8" s="33">
        <v>6130385</v>
      </c>
      <c r="G8" s="33">
        <v>3338714</v>
      </c>
      <c r="H8" s="33">
        <v>3257512</v>
      </c>
      <c r="I8" s="33">
        <v>5138016</v>
      </c>
      <c r="J8" s="11">
        <v>5102808</v>
      </c>
      <c r="L8" s="48">
        <f>C8/$C$7</f>
        <v>0.1860978274779099</v>
      </c>
      <c r="M8" s="17">
        <f>D8/$D$7</f>
        <v>0.14873622864165334</v>
      </c>
      <c r="N8" s="17">
        <f t="shared" ref="N8:N11" si="2">E8/$E$7</f>
        <v>0.14115023352084122</v>
      </c>
      <c r="O8" s="17">
        <f>F8/$F$7</f>
        <v>0.18157223864332531</v>
      </c>
      <c r="P8" s="17">
        <f>G8/$G$7</f>
        <v>0.18688507430563506</v>
      </c>
      <c r="Q8" s="17">
        <f>H8/$H$7</f>
        <v>0.18495506389201594</v>
      </c>
      <c r="R8" s="17">
        <f>I8/$I$7</f>
        <v>0.1723226474954685</v>
      </c>
      <c r="S8" s="17">
        <f>J8/$J$7</f>
        <v>0.16588381168595462</v>
      </c>
      <c r="U8" s="112">
        <f t="shared" ref="U8:U29" si="3">(J8-I8)/I8</f>
        <v>-6.8524504400141999E-3</v>
      </c>
      <c r="V8" s="74">
        <f t="shared" ref="V8:V30" si="4">(S8-R8)*100</f>
        <v>-0.64388358095138765</v>
      </c>
    </row>
    <row r="9" spans="1:25" ht="20.100000000000001" customHeight="1" x14ac:dyDescent="0.25">
      <c r="A9" s="23"/>
      <c r="B9" s="111" t="s">
        <v>66</v>
      </c>
      <c r="C9" s="9">
        <v>0</v>
      </c>
      <c r="D9" s="10">
        <v>25846</v>
      </c>
      <c r="E9" s="10">
        <v>79785</v>
      </c>
      <c r="F9" s="33">
        <v>116767</v>
      </c>
      <c r="G9" s="33">
        <v>49134</v>
      </c>
      <c r="H9" s="33">
        <v>274626</v>
      </c>
      <c r="I9" s="33">
        <v>337172</v>
      </c>
      <c r="J9" s="11">
        <v>316310</v>
      </c>
      <c r="L9" s="48">
        <f>C9/$C$7</f>
        <v>0</v>
      </c>
      <c r="M9" s="17">
        <f>D9/$D$7</f>
        <v>9.328891540284237E-4</v>
      </c>
      <c r="N9" s="17">
        <f t="shared" si="2"/>
        <v>2.7482056664325546E-3</v>
      </c>
      <c r="O9" s="17">
        <f t="shared" ref="O9:O14" si="5">F9/$F$7</f>
        <v>3.4584525424855316E-3</v>
      </c>
      <c r="P9" s="17">
        <f t="shared" ref="P9:P14" si="6">G9/$G$7</f>
        <v>2.7502838640665454E-3</v>
      </c>
      <c r="Q9" s="17">
        <f t="shared" ref="Q9:Q14" si="7">H9/$H$7</f>
        <v>1.5592719037231105E-2</v>
      </c>
      <c r="R9" s="17">
        <f t="shared" ref="R9:R14" si="8">I9/$I$7</f>
        <v>1.1308328292738307E-2</v>
      </c>
      <c r="S9" s="17">
        <f t="shared" ref="S9:S14" si="9">J9/$J$7</f>
        <v>1.0282712670040555E-2</v>
      </c>
      <c r="U9" s="112">
        <f t="shared" si="3"/>
        <v>-6.187346517504419E-2</v>
      </c>
      <c r="V9" s="74">
        <f t="shared" si="4"/>
        <v>-0.10256156226977516</v>
      </c>
    </row>
    <row r="10" spans="1:25" ht="20.100000000000001" customHeight="1" x14ac:dyDescent="0.25">
      <c r="A10" s="23"/>
      <c r="B10" s="111" t="s">
        <v>67</v>
      </c>
      <c r="C10" s="9">
        <v>20324839</v>
      </c>
      <c r="D10" s="10">
        <v>22940926</v>
      </c>
      <c r="E10" s="10">
        <v>24153604</v>
      </c>
      <c r="F10" s="33">
        <v>26754504</v>
      </c>
      <c r="G10" s="33">
        <v>13913271</v>
      </c>
      <c r="H10" s="33">
        <v>13652518</v>
      </c>
      <c r="I10" s="33">
        <v>23664759</v>
      </c>
      <c r="J10" s="11">
        <v>24691059</v>
      </c>
      <c r="L10" s="48">
        <f>C10/$C$7</f>
        <v>0.79587611127896762</v>
      </c>
      <c r="M10" s="17">
        <f>D10/$D$7</f>
        <v>0.82803300505953226</v>
      </c>
      <c r="N10" s="17">
        <f t="shared" si="2"/>
        <v>0.83197432321323572</v>
      </c>
      <c r="O10" s="17">
        <f t="shared" si="5"/>
        <v>0.79242579137718128</v>
      </c>
      <c r="P10" s="17">
        <f t="shared" si="6"/>
        <v>0.77879767020159174</v>
      </c>
      <c r="Q10" s="17">
        <f t="shared" si="7"/>
        <v>0.77516286631542652</v>
      </c>
      <c r="R10" s="17">
        <f t="shared" si="8"/>
        <v>0.79368649751620379</v>
      </c>
      <c r="S10" s="17">
        <f t="shared" si="9"/>
        <v>0.80266531319281365</v>
      </c>
      <c r="U10" s="112">
        <f t="shared" si="3"/>
        <v>4.336828446045024E-2</v>
      </c>
      <c r="V10" s="74">
        <f t="shared" si="4"/>
        <v>0.89788156766098526</v>
      </c>
    </row>
    <row r="11" spans="1:25" ht="20.100000000000001" customHeight="1" x14ac:dyDescent="0.25">
      <c r="A11" s="23"/>
      <c r="B11" t="s">
        <v>68</v>
      </c>
      <c r="C11" s="9">
        <v>460344</v>
      </c>
      <c r="D11" s="10">
        <v>617770</v>
      </c>
      <c r="E11" s="10">
        <v>700454</v>
      </c>
      <c r="F11" s="33">
        <v>761132</v>
      </c>
      <c r="G11" s="33">
        <v>563946</v>
      </c>
      <c r="H11" s="33">
        <v>427795</v>
      </c>
      <c r="I11" s="33">
        <v>676308</v>
      </c>
      <c r="J11" s="11">
        <v>651161</v>
      </c>
      <c r="L11" s="48">
        <f>C11/$C$7</f>
        <v>1.8026061243122518E-2</v>
      </c>
      <c r="M11" s="17">
        <f>D11/$D$7</f>
        <v>2.2297877144786014E-2</v>
      </c>
      <c r="N11" s="17">
        <f t="shared" si="2"/>
        <v>2.4127237599490488E-2</v>
      </c>
      <c r="O11" s="17">
        <f t="shared" si="5"/>
        <v>2.2543517437007866E-2</v>
      </c>
      <c r="P11" s="17">
        <f t="shared" si="6"/>
        <v>3.1566971628706642E-2</v>
      </c>
      <c r="Q11" s="17">
        <f t="shared" si="7"/>
        <v>2.4289350755326445E-2</v>
      </c>
      <c r="R11" s="17">
        <f t="shared" si="8"/>
        <v>2.2682526695589369E-2</v>
      </c>
      <c r="S11" s="17">
        <f t="shared" si="9"/>
        <v>2.1168162451191169E-2</v>
      </c>
      <c r="U11" s="112">
        <f t="shared" si="3"/>
        <v>-3.7182762883183403E-2</v>
      </c>
      <c r="V11" s="74">
        <f t="shared" si="4"/>
        <v>-0.15143642443982003</v>
      </c>
    </row>
    <row r="12" spans="1:25" ht="20.100000000000001" customHeight="1" x14ac:dyDescent="0.25">
      <c r="A12" s="23"/>
      <c r="B12" s="111" t="s">
        <v>84</v>
      </c>
      <c r="C12" s="9"/>
      <c r="D12" s="10"/>
      <c r="E12" s="10"/>
      <c r="F12" s="33">
        <v>0</v>
      </c>
      <c r="G12" s="33">
        <v>0</v>
      </c>
      <c r="H12" s="33">
        <v>0</v>
      </c>
      <c r="I12" s="33">
        <v>0</v>
      </c>
      <c r="J12" s="11">
        <v>0</v>
      </c>
      <c r="L12" s="48"/>
      <c r="M12" s="17"/>
      <c r="N12" s="17"/>
      <c r="O12" s="17">
        <f t="shared" si="5"/>
        <v>0</v>
      </c>
      <c r="P12" s="17">
        <f t="shared" si="6"/>
        <v>0</v>
      </c>
      <c r="Q12" s="17">
        <f t="shared" si="7"/>
        <v>0</v>
      </c>
      <c r="R12" s="17">
        <f t="shared" si="8"/>
        <v>0</v>
      </c>
      <c r="S12" s="17">
        <f t="shared" si="9"/>
        <v>0</v>
      </c>
      <c r="U12" s="112"/>
      <c r="V12" s="74">
        <f t="shared" si="4"/>
        <v>0</v>
      </c>
    </row>
    <row r="13" spans="1:25" ht="20.100000000000001" customHeight="1" x14ac:dyDescent="0.25">
      <c r="A13" s="23"/>
      <c r="B13" s="111" t="s">
        <v>85</v>
      </c>
      <c r="C13" s="9"/>
      <c r="D13" s="10"/>
      <c r="E13" s="10"/>
      <c r="F13" s="33">
        <v>0</v>
      </c>
      <c r="G13" s="33">
        <v>0</v>
      </c>
      <c r="H13" s="33">
        <v>0</v>
      </c>
      <c r="I13" s="33">
        <v>0</v>
      </c>
      <c r="J13" s="11">
        <v>0</v>
      </c>
      <c r="L13" s="48"/>
      <c r="M13" s="17"/>
      <c r="N13" s="17"/>
      <c r="O13" s="17">
        <f t="shared" si="5"/>
        <v>0</v>
      </c>
      <c r="P13" s="17">
        <f t="shared" si="6"/>
        <v>0</v>
      </c>
      <c r="Q13" s="17">
        <f t="shared" si="7"/>
        <v>0</v>
      </c>
      <c r="R13" s="17">
        <f t="shared" si="8"/>
        <v>0</v>
      </c>
      <c r="S13" s="17">
        <f t="shared" si="9"/>
        <v>0</v>
      </c>
      <c r="U13" s="112"/>
      <c r="V13" s="74">
        <f t="shared" si="4"/>
        <v>0</v>
      </c>
    </row>
    <row r="14" spans="1:25" ht="20.100000000000001" customHeight="1" thickBot="1" x14ac:dyDescent="0.3">
      <c r="A14" s="23"/>
      <c r="B14" t="s">
        <v>70</v>
      </c>
      <c r="C14" s="9">
        <v>0</v>
      </c>
      <c r="D14" s="10">
        <v>0</v>
      </c>
      <c r="E14" s="10">
        <v>0</v>
      </c>
      <c r="F14" s="33">
        <v>0</v>
      </c>
      <c r="G14" s="33"/>
      <c r="H14" s="33"/>
      <c r="I14" s="33"/>
      <c r="J14" s="11"/>
      <c r="L14" s="48">
        <f>C14/$C$7</f>
        <v>0</v>
      </c>
      <c r="M14" s="17">
        <f>D14/$D$7</f>
        <v>0</v>
      </c>
      <c r="N14" s="17">
        <f>E14/$E$7</f>
        <v>0</v>
      </c>
      <c r="O14" s="17">
        <f t="shared" si="5"/>
        <v>0</v>
      </c>
      <c r="P14" s="17">
        <f t="shared" si="6"/>
        <v>0</v>
      </c>
      <c r="Q14" s="17">
        <f t="shared" si="7"/>
        <v>0</v>
      </c>
      <c r="R14" s="17">
        <f t="shared" si="8"/>
        <v>0</v>
      </c>
      <c r="S14" s="17">
        <f t="shared" si="9"/>
        <v>0</v>
      </c>
      <c r="U14" s="112"/>
      <c r="V14" s="74">
        <f t="shared" si="4"/>
        <v>0</v>
      </c>
    </row>
    <row r="15" spans="1:25" ht="20.100000000000001" customHeight="1" thickBot="1" x14ac:dyDescent="0.3">
      <c r="A15" s="5" t="s">
        <v>36</v>
      </c>
      <c r="B15" s="6"/>
      <c r="C15" s="12">
        <f>SUM(C16:C22)</f>
        <v>84199496</v>
      </c>
      <c r="D15" s="13">
        <f>SUM(D16:D22)</f>
        <v>84658404</v>
      </c>
      <c r="E15" s="13">
        <f t="shared" ref="E15:G15" si="10">SUM(E16:E22)</f>
        <v>86072206</v>
      </c>
      <c r="F15" s="13">
        <f t="shared" si="10"/>
        <v>90838237</v>
      </c>
      <c r="G15" s="13">
        <f t="shared" si="10"/>
        <v>94159928</v>
      </c>
      <c r="H15" s="13">
        <v>99632736</v>
      </c>
      <c r="I15" s="13">
        <v>94315103</v>
      </c>
      <c r="J15" s="14">
        <v>92028174</v>
      </c>
      <c r="K15" s="1"/>
      <c r="L15" s="103">
        <f>C15/C23</f>
        <v>0.76728315655400248</v>
      </c>
      <c r="M15" s="20">
        <f>D15/D23</f>
        <v>0.75343175678785745</v>
      </c>
      <c r="N15" s="20">
        <f>E15/E23</f>
        <v>0.74777851963907804</v>
      </c>
      <c r="O15" s="20">
        <f>F15/F23</f>
        <v>0.72904100851795495</v>
      </c>
      <c r="P15" s="20">
        <f>G15/G23</f>
        <v>0.84052607796190626</v>
      </c>
      <c r="Q15" s="20">
        <f t="shared" ref="Q15:R15" si="11">H15/H23</f>
        <v>0.84978103194973797</v>
      </c>
      <c r="R15" s="20">
        <f t="shared" si="11"/>
        <v>0.75980078297379139</v>
      </c>
      <c r="S15" s="21">
        <f>J15/J23</f>
        <v>0.74947910860660483</v>
      </c>
      <c r="T15" s="1"/>
      <c r="U15" s="43">
        <f t="shared" si="3"/>
        <v>-2.4247749588949714E-2</v>
      </c>
      <c r="V15" s="71">
        <f t="shared" si="4"/>
        <v>-1.0321674367186562</v>
      </c>
      <c r="Y15" s="25"/>
    </row>
    <row r="16" spans="1:25" ht="20.100000000000001" customHeight="1" x14ac:dyDescent="0.25">
      <c r="A16" s="23"/>
      <c r="B16" t="s">
        <v>65</v>
      </c>
      <c r="C16" s="9">
        <v>11441104</v>
      </c>
      <c r="D16" s="10">
        <v>10241513</v>
      </c>
      <c r="E16" s="10">
        <v>9917571</v>
      </c>
      <c r="F16" s="33">
        <v>11863549</v>
      </c>
      <c r="G16" s="33">
        <v>12058569</v>
      </c>
      <c r="H16" s="33">
        <v>11597351</v>
      </c>
      <c r="I16" s="33">
        <v>10086891</v>
      </c>
      <c r="J16" s="11">
        <v>9503832</v>
      </c>
      <c r="L16" s="48">
        <f t="shared" ref="L16:L22" si="12">C16/$C$15</f>
        <v>0.13588090836078165</v>
      </c>
      <c r="M16" s="17">
        <f t="shared" ref="M16:M22" si="13">D16/$D$15</f>
        <v>0.12097455794229242</v>
      </c>
      <c r="N16" s="17">
        <f t="shared" ref="N16:N22" si="14">E16/$E$15</f>
        <v>0.11522385054241552</v>
      </c>
      <c r="O16" s="17">
        <f>F16/$F$15</f>
        <v>0.13060082837142689</v>
      </c>
      <c r="P16" s="17">
        <f>G16/$G$15</f>
        <v>0.12806476445054207</v>
      </c>
      <c r="Q16" s="17">
        <f>H16/$H$15</f>
        <v>0.1164010090017</v>
      </c>
      <c r="R16" s="17">
        <f>I16/$I$15</f>
        <v>0.10694884148088138</v>
      </c>
      <c r="S16" s="17">
        <f>J16/$J$15</f>
        <v>0.10327089614969433</v>
      </c>
      <c r="U16" s="112">
        <f t="shared" si="3"/>
        <v>-5.7803638405530502E-2</v>
      </c>
      <c r="V16" s="74">
        <f t="shared" si="4"/>
        <v>-0.36779453311870519</v>
      </c>
      <c r="Y16" s="2"/>
    </row>
    <row r="17" spans="1:26" ht="20.100000000000001" customHeight="1" x14ac:dyDescent="0.25">
      <c r="A17" s="23"/>
      <c r="B17" t="s">
        <v>66</v>
      </c>
      <c r="C17" s="9">
        <v>0</v>
      </c>
      <c r="D17" s="10">
        <v>0</v>
      </c>
      <c r="E17" s="10">
        <v>0</v>
      </c>
      <c r="F17" s="33">
        <v>0</v>
      </c>
      <c r="G17" s="33">
        <v>0</v>
      </c>
      <c r="H17" s="33">
        <v>0</v>
      </c>
      <c r="I17" s="33">
        <v>0</v>
      </c>
      <c r="J17" s="11">
        <v>0</v>
      </c>
      <c r="L17" s="48">
        <f t="shared" si="12"/>
        <v>0</v>
      </c>
      <c r="M17" s="17">
        <f t="shared" si="13"/>
        <v>0</v>
      </c>
      <c r="N17" s="17">
        <f t="shared" si="14"/>
        <v>0</v>
      </c>
      <c r="O17" s="17">
        <f t="shared" ref="O17:O22" si="15">F17/$F$15</f>
        <v>0</v>
      </c>
      <c r="P17" s="17">
        <f t="shared" ref="P17:P22" si="16">G17/$G$15</f>
        <v>0</v>
      </c>
      <c r="Q17" s="17">
        <f t="shared" ref="Q17:Q22" si="17">H17/$H$15</f>
        <v>0</v>
      </c>
      <c r="R17" s="17">
        <f t="shared" ref="R17:R22" si="18">I17/$I$15</f>
        <v>0</v>
      </c>
      <c r="S17" s="17">
        <f t="shared" ref="S17:S22" si="19">J17/$J$15</f>
        <v>0</v>
      </c>
      <c r="U17" s="112"/>
      <c r="V17" s="74">
        <f t="shared" si="4"/>
        <v>0</v>
      </c>
      <c r="Y17" s="2"/>
      <c r="Z17" t="s">
        <v>80</v>
      </c>
    </row>
    <row r="18" spans="1:26" ht="20.100000000000001" customHeight="1" x14ac:dyDescent="0.25">
      <c r="A18" s="23"/>
      <c r="B18" t="s">
        <v>67</v>
      </c>
      <c r="C18" s="9">
        <v>72485215</v>
      </c>
      <c r="D18" s="10">
        <v>74110457</v>
      </c>
      <c r="E18" s="10">
        <v>75873238</v>
      </c>
      <c r="F18" s="33">
        <v>78523643</v>
      </c>
      <c r="G18" s="33">
        <v>81602555</v>
      </c>
      <c r="H18" s="33">
        <v>87540021</v>
      </c>
      <c r="I18" s="33">
        <v>83820944</v>
      </c>
      <c r="J18" s="11">
        <v>82188745</v>
      </c>
      <c r="L18" s="48">
        <f t="shared" si="12"/>
        <v>0.86087468979624293</v>
      </c>
      <c r="M18" s="17">
        <f t="shared" si="13"/>
        <v>0.87540578960123083</v>
      </c>
      <c r="N18" s="17">
        <f t="shared" si="14"/>
        <v>0.88150683624862591</v>
      </c>
      <c r="O18" s="17">
        <f t="shared" si="15"/>
        <v>0.86443380665787251</v>
      </c>
      <c r="P18" s="17">
        <f t="shared" si="16"/>
        <v>0.86663782283265978</v>
      </c>
      <c r="Q18" s="17">
        <f t="shared" si="17"/>
        <v>0.87862709099948832</v>
      </c>
      <c r="R18" s="17">
        <f t="shared" si="18"/>
        <v>0.88873299539311323</v>
      </c>
      <c r="S18" s="17">
        <f t="shared" si="19"/>
        <v>0.89308242712715347</v>
      </c>
      <c r="U18" s="112">
        <f t="shared" si="3"/>
        <v>-1.9472448317928749E-2</v>
      </c>
      <c r="V18" s="74">
        <f t="shared" si="4"/>
        <v>0.43494317340402322</v>
      </c>
      <c r="Y18" s="2"/>
    </row>
    <row r="19" spans="1:26" ht="20.100000000000001" customHeight="1" x14ac:dyDescent="0.25">
      <c r="A19" s="23"/>
      <c r="B19" t="s">
        <v>68</v>
      </c>
      <c r="C19" s="9">
        <v>273177</v>
      </c>
      <c r="D19" s="10">
        <v>306410</v>
      </c>
      <c r="E19" s="10">
        <v>281368</v>
      </c>
      <c r="F19" s="33">
        <v>451023</v>
      </c>
      <c r="G19" s="33">
        <v>498804</v>
      </c>
      <c r="H19" s="33">
        <v>479280</v>
      </c>
      <c r="I19" s="33">
        <v>365035</v>
      </c>
      <c r="J19" s="11">
        <v>318103</v>
      </c>
      <c r="L19" s="48">
        <f t="shared" si="12"/>
        <v>3.2444018429754022E-3</v>
      </c>
      <c r="M19" s="17">
        <f t="shared" si="13"/>
        <v>3.6193689642436445E-3</v>
      </c>
      <c r="N19" s="17">
        <f t="shared" si="14"/>
        <v>3.2689762825411956E-3</v>
      </c>
      <c r="O19" s="17">
        <f t="shared" si="15"/>
        <v>4.9651227819403846E-3</v>
      </c>
      <c r="P19" s="17">
        <f t="shared" si="16"/>
        <v>5.297412716798169E-3</v>
      </c>
      <c r="Q19" s="17">
        <f t="shared" si="17"/>
        <v>4.8104671139413456E-3</v>
      </c>
      <c r="R19" s="17">
        <f t="shared" si="18"/>
        <v>3.8703769427045E-3</v>
      </c>
      <c r="S19" s="17">
        <f t="shared" si="19"/>
        <v>3.4565827634480718E-3</v>
      </c>
      <c r="U19" s="112">
        <f t="shared" si="3"/>
        <v>-0.12856849343213664</v>
      </c>
      <c r="V19" s="74">
        <f t="shared" si="4"/>
        <v>-4.1379417925642814E-2</v>
      </c>
      <c r="Y19" s="2"/>
    </row>
    <row r="20" spans="1:26" ht="20.100000000000001" customHeight="1" x14ac:dyDescent="0.25">
      <c r="A20" s="23"/>
      <c r="B20" t="s">
        <v>84</v>
      </c>
      <c r="C20" s="9"/>
      <c r="D20" s="10"/>
      <c r="E20" s="10"/>
      <c r="F20" s="33">
        <v>0</v>
      </c>
      <c r="G20" s="33">
        <v>0</v>
      </c>
      <c r="H20" s="33">
        <v>4290</v>
      </c>
      <c r="I20" s="33">
        <v>9348</v>
      </c>
      <c r="J20" s="11">
        <v>1196</v>
      </c>
      <c r="L20" s="48">
        <f t="shared" si="12"/>
        <v>0</v>
      </c>
      <c r="M20" s="17">
        <f t="shared" si="13"/>
        <v>0</v>
      </c>
      <c r="N20" s="17">
        <f t="shared" si="14"/>
        <v>0</v>
      </c>
      <c r="O20" s="17">
        <f t="shared" si="15"/>
        <v>0</v>
      </c>
      <c r="P20" s="17">
        <f t="shared" si="16"/>
        <v>0</v>
      </c>
      <c r="Q20" s="17">
        <f t="shared" si="17"/>
        <v>4.3058137036405383E-5</v>
      </c>
      <c r="R20" s="17">
        <f t="shared" si="18"/>
        <v>9.9114560687061965E-5</v>
      </c>
      <c r="S20" s="17">
        <f t="shared" si="19"/>
        <v>1.2996020110102369E-5</v>
      </c>
      <c r="U20" s="112">
        <f t="shared" si="3"/>
        <v>-0.87205819426615316</v>
      </c>
      <c r="V20" s="74">
        <f t="shared" si="4"/>
        <v>-8.6118540576959595E-3</v>
      </c>
      <c r="Y20" s="2"/>
    </row>
    <row r="21" spans="1:26" ht="20.100000000000001" customHeight="1" x14ac:dyDescent="0.25">
      <c r="A21" s="23"/>
      <c r="B21" t="s">
        <v>85</v>
      </c>
      <c r="C21" s="9"/>
      <c r="D21" s="10"/>
      <c r="E21" s="10"/>
      <c r="F21" s="33">
        <v>0</v>
      </c>
      <c r="G21" s="33">
        <v>0</v>
      </c>
      <c r="H21" s="33">
        <v>11794</v>
      </c>
      <c r="I21" s="33">
        <v>32885</v>
      </c>
      <c r="J21" s="11">
        <v>16298</v>
      </c>
      <c r="L21" s="48">
        <f t="shared" si="12"/>
        <v>0</v>
      </c>
      <c r="M21" s="17">
        <f t="shared" si="13"/>
        <v>0</v>
      </c>
      <c r="N21" s="17">
        <f t="shared" si="14"/>
        <v>0</v>
      </c>
      <c r="O21" s="17">
        <f t="shared" si="15"/>
        <v>0</v>
      </c>
      <c r="P21" s="17">
        <f t="shared" si="16"/>
        <v>0</v>
      </c>
      <c r="Q21" s="17">
        <f t="shared" si="17"/>
        <v>1.1837474783388464E-4</v>
      </c>
      <c r="R21" s="17">
        <f t="shared" si="18"/>
        <v>3.4867162261382464E-4</v>
      </c>
      <c r="S21" s="17">
        <f t="shared" si="19"/>
        <v>1.770979395940204E-4</v>
      </c>
      <c r="U21" s="112">
        <f t="shared" si="3"/>
        <v>-0.50439410065379353</v>
      </c>
      <c r="V21" s="74">
        <f t="shared" si="4"/>
        <v>-1.7157368301980423E-2</v>
      </c>
      <c r="Y21" s="2"/>
    </row>
    <row r="22" spans="1:26" ht="20.100000000000001" customHeight="1" thickBot="1" x14ac:dyDescent="0.3">
      <c r="A22" s="23"/>
      <c r="B22" t="s">
        <v>70</v>
      </c>
      <c r="C22" s="9">
        <v>0</v>
      </c>
      <c r="D22" s="10">
        <v>24</v>
      </c>
      <c r="E22" s="10">
        <v>29</v>
      </c>
      <c r="F22" s="33">
        <v>22</v>
      </c>
      <c r="G22" s="33"/>
      <c r="H22" s="33"/>
      <c r="I22" s="33"/>
      <c r="J22" s="40"/>
      <c r="L22" s="48">
        <f t="shared" si="12"/>
        <v>0</v>
      </c>
      <c r="M22" s="17">
        <f t="shared" si="13"/>
        <v>2.8349223309241691E-7</v>
      </c>
      <c r="N22" s="17">
        <f t="shared" si="14"/>
        <v>3.3692641733848438E-7</v>
      </c>
      <c r="O22" s="17">
        <f t="shared" si="15"/>
        <v>2.4218876022439758E-7</v>
      </c>
      <c r="P22" s="17">
        <f t="shared" si="16"/>
        <v>0</v>
      </c>
      <c r="Q22" s="17">
        <f t="shared" si="17"/>
        <v>0</v>
      </c>
      <c r="R22" s="17">
        <f t="shared" si="18"/>
        <v>0</v>
      </c>
      <c r="S22" s="17">
        <f t="shared" si="19"/>
        <v>0</v>
      </c>
      <c r="U22" s="112"/>
      <c r="V22" s="74">
        <f t="shared" si="4"/>
        <v>0</v>
      </c>
      <c r="Y22" s="2"/>
    </row>
    <row r="23" spans="1:26" ht="20.100000000000001" customHeight="1" thickBot="1" x14ac:dyDescent="0.3">
      <c r="A23" s="45" t="s">
        <v>21</v>
      </c>
      <c r="B23" s="70"/>
      <c r="C23" s="110">
        <f t="shared" ref="C23:E24" si="20">C7+C15</f>
        <v>109737188</v>
      </c>
      <c r="D23" s="55">
        <f t="shared" si="20"/>
        <v>112363732</v>
      </c>
      <c r="E23" s="55">
        <f t="shared" si="20"/>
        <v>115103876</v>
      </c>
      <c r="F23" s="218">
        <v>124599626</v>
      </c>
      <c r="G23" s="219">
        <f>G7+G15</f>
        <v>112024993</v>
      </c>
      <c r="H23" s="219">
        <f t="shared" ref="H23:I23" si="21">H7+H15</f>
        <v>117245187</v>
      </c>
      <c r="I23" s="219">
        <f t="shared" si="21"/>
        <v>124131358</v>
      </c>
      <c r="J23" s="252">
        <f>J7+J15</f>
        <v>122789512</v>
      </c>
      <c r="L23" s="113">
        <f t="shared" ref="L23:S23" si="22">L7+L15</f>
        <v>1</v>
      </c>
      <c r="M23" s="116">
        <f t="shared" si="22"/>
        <v>1</v>
      </c>
      <c r="N23" s="116">
        <f t="shared" si="22"/>
        <v>1</v>
      </c>
      <c r="O23" s="116">
        <f t="shared" si="22"/>
        <v>1.000011227963076</v>
      </c>
      <c r="P23" s="116">
        <f t="shared" si="22"/>
        <v>1</v>
      </c>
      <c r="Q23" s="116">
        <f t="shared" si="22"/>
        <v>1</v>
      </c>
      <c r="R23" s="116">
        <f t="shared" ref="R23" si="23">R7+R15</f>
        <v>1</v>
      </c>
      <c r="S23" s="117">
        <f t="shared" si="22"/>
        <v>1</v>
      </c>
      <c r="U23" s="160">
        <f t="shared" si="3"/>
        <v>-1.0809887377531148E-2</v>
      </c>
      <c r="V23" s="122">
        <f t="shared" si="4"/>
        <v>0</v>
      </c>
      <c r="Y23" s="1"/>
    </row>
    <row r="24" spans="1:26" ht="20.100000000000001" customHeight="1" x14ac:dyDescent="0.25">
      <c r="A24" s="23"/>
      <c r="B24" t="s">
        <v>65</v>
      </c>
      <c r="C24" s="9">
        <f t="shared" si="20"/>
        <v>16193613</v>
      </c>
      <c r="D24" s="10">
        <f t="shared" si="20"/>
        <v>14362299</v>
      </c>
      <c r="E24" s="10">
        <f t="shared" si="20"/>
        <v>14015398</v>
      </c>
      <c r="F24" s="10">
        <f>F8+F16</f>
        <v>17993934</v>
      </c>
      <c r="G24" s="10">
        <f>G8+G16</f>
        <v>15397283</v>
      </c>
      <c r="H24" s="10">
        <f t="shared" ref="H24:I24" si="24">H8+H16</f>
        <v>14854863</v>
      </c>
      <c r="I24" s="10">
        <f t="shared" si="24"/>
        <v>15224907</v>
      </c>
      <c r="J24" s="169">
        <f>J8+J16</f>
        <v>14606640</v>
      </c>
      <c r="K24" s="2"/>
      <c r="L24" s="48">
        <f t="shared" ref="L24:L30" si="25">C24/$C$23</f>
        <v>0.14756723126530269</v>
      </c>
      <c r="M24" s="17">
        <f t="shared" ref="M24:M30" si="26">D24/$D$23</f>
        <v>0.12781970431526785</v>
      </c>
      <c r="N24" s="17">
        <f t="shared" ref="N24:N30" si="27">E24/$E$23</f>
        <v>0.12176304123763826</v>
      </c>
      <c r="O24" s="17">
        <f t="shared" ref="O24:O30" si="28">F24/$F$23</f>
        <v>0.14441402897950914</v>
      </c>
      <c r="P24" s="17">
        <f t="shared" ref="P24:P30" si="29">G24/$G$23</f>
        <v>0.13744506995862968</v>
      </c>
      <c r="Q24" s="17">
        <f>H24/$H$23</f>
        <v>0.12669912838298428</v>
      </c>
      <c r="R24" s="17">
        <f t="shared" ref="R24:R30" si="30">I24/$I$23</f>
        <v>0.12265157849960845</v>
      </c>
      <c r="S24" s="18">
        <f t="shared" ref="S24:S30" si="31">J24/$J$23</f>
        <v>0.11895673956257763</v>
      </c>
      <c r="U24" s="77">
        <f t="shared" si="3"/>
        <v>-4.0608918005213428E-2</v>
      </c>
      <c r="V24" s="78">
        <f t="shared" si="4"/>
        <v>-0.36948389370308199</v>
      </c>
    </row>
    <row r="25" spans="1:26" ht="20.100000000000001" customHeight="1" x14ac:dyDescent="0.25">
      <c r="A25" s="23"/>
      <c r="B25" t="s">
        <v>66</v>
      </c>
      <c r="C25" s="9">
        <f t="shared" ref="C25:F25" si="32">C9+C17</f>
        <v>0</v>
      </c>
      <c r="D25" s="10">
        <f t="shared" si="32"/>
        <v>25846</v>
      </c>
      <c r="E25" s="10">
        <f t="shared" si="32"/>
        <v>79785</v>
      </c>
      <c r="F25" s="10">
        <f t="shared" si="32"/>
        <v>116767</v>
      </c>
      <c r="G25" s="10">
        <f t="shared" ref="G25:I25" si="33">G9+G17</f>
        <v>49134</v>
      </c>
      <c r="H25" s="10">
        <f t="shared" si="33"/>
        <v>274626</v>
      </c>
      <c r="I25" s="10">
        <f t="shared" si="33"/>
        <v>337172</v>
      </c>
      <c r="J25" s="11">
        <f t="shared" ref="J25:J30" si="34">J9+J17</f>
        <v>316310</v>
      </c>
      <c r="K25" s="2"/>
      <c r="L25" s="48">
        <f t="shared" si="25"/>
        <v>0</v>
      </c>
      <c r="M25" s="17">
        <f t="shared" si="26"/>
        <v>2.3002083982045024E-4</v>
      </c>
      <c r="N25" s="17">
        <f t="shared" si="27"/>
        <v>6.9315650152389306E-4</v>
      </c>
      <c r="O25" s="17">
        <f t="shared" si="28"/>
        <v>9.3713764437784112E-4</v>
      </c>
      <c r="P25" s="17">
        <f t="shared" si="29"/>
        <v>4.3859855452077555E-4</v>
      </c>
      <c r="Q25" s="17">
        <f t="shared" ref="Q25:Q30" si="35">H25/$H$23</f>
        <v>2.3423221628705321E-3</v>
      </c>
      <c r="R25" s="17">
        <f t="shared" si="30"/>
        <v>2.7162516017910639E-3</v>
      </c>
      <c r="S25" s="18">
        <f t="shared" si="31"/>
        <v>2.5760343440407191E-3</v>
      </c>
      <c r="U25" s="112">
        <f t="shared" si="3"/>
        <v>-6.187346517504419E-2</v>
      </c>
      <c r="V25" s="74">
        <f t="shared" si="4"/>
        <v>-1.4021725775034471E-2</v>
      </c>
    </row>
    <row r="26" spans="1:26" ht="20.100000000000001" customHeight="1" x14ac:dyDescent="0.25">
      <c r="A26" s="23"/>
      <c r="B26" t="s">
        <v>67</v>
      </c>
      <c r="C26" s="9">
        <f t="shared" ref="C26:F26" si="36">C10+C18</f>
        <v>92810054</v>
      </c>
      <c r="D26" s="10">
        <f t="shared" si="36"/>
        <v>97051383</v>
      </c>
      <c r="E26" s="10">
        <f t="shared" si="36"/>
        <v>100026842</v>
      </c>
      <c r="F26" s="10">
        <f t="shared" si="36"/>
        <v>105278147</v>
      </c>
      <c r="G26" s="10">
        <f t="shared" ref="G26:I26" si="37">G10+G18</f>
        <v>95515826</v>
      </c>
      <c r="H26" s="10">
        <f t="shared" si="37"/>
        <v>101192539</v>
      </c>
      <c r="I26" s="10">
        <f t="shared" si="37"/>
        <v>107485703</v>
      </c>
      <c r="J26" s="11">
        <f t="shared" si="34"/>
        <v>106879804</v>
      </c>
      <c r="K26" s="2"/>
      <c r="L26" s="48">
        <f t="shared" si="25"/>
        <v>0.8457484257752258</v>
      </c>
      <c r="M26" s="17">
        <f t="shared" si="26"/>
        <v>0.86372516534071686</v>
      </c>
      <c r="N26" s="17">
        <f t="shared" si="27"/>
        <v>0.86901367248484318</v>
      </c>
      <c r="O26" s="17">
        <f t="shared" si="28"/>
        <v>0.84493148478631874</v>
      </c>
      <c r="P26" s="17">
        <f t="shared" si="29"/>
        <v>0.85262960918015862</v>
      </c>
      <c r="Q26" s="17">
        <f t="shared" si="35"/>
        <v>0.86308480193732817</v>
      </c>
      <c r="R26" s="17">
        <f t="shared" si="30"/>
        <v>0.86590290102199641</v>
      </c>
      <c r="S26" s="18">
        <f t="shared" si="31"/>
        <v>0.87043105114710451</v>
      </c>
      <c r="U26" s="112">
        <f t="shared" si="3"/>
        <v>-5.637019464811985E-3</v>
      </c>
      <c r="V26" s="74">
        <f t="shared" si="4"/>
        <v>0.45281501251080991</v>
      </c>
    </row>
    <row r="27" spans="1:26" ht="20.100000000000001" customHeight="1" x14ac:dyDescent="0.25">
      <c r="A27" s="23"/>
      <c r="B27" t="s">
        <v>68</v>
      </c>
      <c r="C27" s="9">
        <f t="shared" ref="C27:F27" si="38">C11+C19</f>
        <v>733521</v>
      </c>
      <c r="D27" s="10">
        <f t="shared" si="38"/>
        <v>924180</v>
      </c>
      <c r="E27" s="10">
        <f t="shared" si="38"/>
        <v>981822</v>
      </c>
      <c r="F27" s="10">
        <f t="shared" si="38"/>
        <v>1212155</v>
      </c>
      <c r="G27" s="10">
        <f t="shared" ref="G27:I27" si="39">G11+G19</f>
        <v>1062750</v>
      </c>
      <c r="H27" s="10">
        <f t="shared" si="39"/>
        <v>907075</v>
      </c>
      <c r="I27" s="10">
        <f t="shared" si="39"/>
        <v>1041343</v>
      </c>
      <c r="J27" s="11">
        <f t="shared" si="34"/>
        <v>969264</v>
      </c>
      <c r="K27" s="2"/>
      <c r="L27" s="48">
        <f t="shared" si="25"/>
        <v>6.6843429594714964E-3</v>
      </c>
      <c r="M27" s="17">
        <f t="shared" si="26"/>
        <v>8.2248959121436083E-3</v>
      </c>
      <c r="N27" s="17">
        <f t="shared" si="27"/>
        <v>8.5298778296570999E-3</v>
      </c>
      <c r="O27" s="17">
        <f t="shared" si="28"/>
        <v>9.7283999873322251E-3</v>
      </c>
      <c r="P27" s="17">
        <f t="shared" si="29"/>
        <v>9.4867223066909725E-3</v>
      </c>
      <c r="Q27" s="17">
        <f t="shared" si="35"/>
        <v>7.7365649133213461E-3</v>
      </c>
      <c r="R27" s="17">
        <f t="shared" si="30"/>
        <v>8.3890405839272299E-3</v>
      </c>
      <c r="S27" s="18">
        <f t="shared" si="31"/>
        <v>7.8937034948066247E-3</v>
      </c>
      <c r="U27" s="112">
        <f t="shared" si="3"/>
        <v>-6.9217347214126368E-2</v>
      </c>
      <c r="V27" s="74">
        <f t="shared" si="4"/>
        <v>-4.953370891206052E-2</v>
      </c>
    </row>
    <row r="28" spans="1:26" ht="20.100000000000001" customHeight="1" x14ac:dyDescent="0.25">
      <c r="A28" s="23"/>
      <c r="B28" t="s">
        <v>84</v>
      </c>
      <c r="C28" s="9">
        <f t="shared" ref="C28:F28" si="40">C12+C20</f>
        <v>0</v>
      </c>
      <c r="D28" s="10">
        <f t="shared" si="40"/>
        <v>0</v>
      </c>
      <c r="E28" s="10">
        <f t="shared" si="40"/>
        <v>0</v>
      </c>
      <c r="F28" s="10">
        <f t="shared" si="40"/>
        <v>0</v>
      </c>
      <c r="G28" s="10">
        <f t="shared" ref="G28:I28" si="41">G12+G20</f>
        <v>0</v>
      </c>
      <c r="H28" s="10">
        <f t="shared" si="41"/>
        <v>4290</v>
      </c>
      <c r="I28" s="10">
        <f t="shared" si="41"/>
        <v>9348</v>
      </c>
      <c r="J28" s="11">
        <f t="shared" si="34"/>
        <v>1196</v>
      </c>
      <c r="K28" s="2"/>
      <c r="L28" s="48">
        <f t="shared" si="25"/>
        <v>0</v>
      </c>
      <c r="M28" s="17">
        <f t="shared" si="26"/>
        <v>0</v>
      </c>
      <c r="N28" s="17">
        <f t="shared" si="27"/>
        <v>0</v>
      </c>
      <c r="O28" s="17">
        <f t="shared" si="28"/>
        <v>0</v>
      </c>
      <c r="P28" s="17">
        <f t="shared" si="29"/>
        <v>0</v>
      </c>
      <c r="Q28" s="17">
        <f t="shared" si="35"/>
        <v>3.65899881246298E-5</v>
      </c>
      <c r="R28" s="17">
        <f t="shared" si="30"/>
        <v>7.5307320814133047E-5</v>
      </c>
      <c r="S28" s="18">
        <f t="shared" si="31"/>
        <v>9.7402455675530339E-6</v>
      </c>
      <c r="U28" s="112">
        <f t="shared" si="3"/>
        <v>-0.87205819426615316</v>
      </c>
      <c r="V28" s="74">
        <f t="shared" si="4"/>
        <v>-6.5567075246580012E-3</v>
      </c>
    </row>
    <row r="29" spans="1:26" ht="20.100000000000001" customHeight="1" x14ac:dyDescent="0.25">
      <c r="A29" s="23"/>
      <c r="B29" t="s">
        <v>85</v>
      </c>
      <c r="C29" s="9">
        <f t="shared" ref="C29:F29" si="42">C13+C21</f>
        <v>0</v>
      </c>
      <c r="D29" s="10">
        <f t="shared" si="42"/>
        <v>0</v>
      </c>
      <c r="E29" s="10">
        <f t="shared" si="42"/>
        <v>0</v>
      </c>
      <c r="F29" s="10">
        <f t="shared" si="42"/>
        <v>0</v>
      </c>
      <c r="G29" s="10">
        <f t="shared" ref="G29:I29" si="43">G13+G21</f>
        <v>0</v>
      </c>
      <c r="H29" s="10">
        <f t="shared" si="43"/>
        <v>11794</v>
      </c>
      <c r="I29" s="10">
        <f t="shared" si="43"/>
        <v>32885</v>
      </c>
      <c r="J29" s="11">
        <f t="shared" si="34"/>
        <v>16298</v>
      </c>
      <c r="K29" s="2"/>
      <c r="L29" s="48">
        <f t="shared" si="25"/>
        <v>0</v>
      </c>
      <c r="M29" s="17">
        <f t="shared" si="26"/>
        <v>0</v>
      </c>
      <c r="N29" s="17">
        <f t="shared" si="27"/>
        <v>0</v>
      </c>
      <c r="O29" s="17">
        <f t="shared" si="28"/>
        <v>0</v>
      </c>
      <c r="P29" s="17">
        <f t="shared" si="29"/>
        <v>0</v>
      </c>
      <c r="Q29" s="17">
        <f t="shared" si="35"/>
        <v>1.0059261537106849E-4</v>
      </c>
      <c r="R29" s="17">
        <f t="shared" si="30"/>
        <v>2.6492097186272623E-4</v>
      </c>
      <c r="S29" s="18">
        <f t="shared" si="31"/>
        <v>1.3273120590299276E-4</v>
      </c>
      <c r="U29" s="112">
        <f t="shared" si="3"/>
        <v>-0.50439410065379353</v>
      </c>
      <c r="V29" s="74">
        <f t="shared" si="4"/>
        <v>-1.3218976595973347E-2</v>
      </c>
    </row>
    <row r="30" spans="1:26" ht="20.100000000000001" customHeight="1" thickBot="1" x14ac:dyDescent="0.3">
      <c r="A30" s="29"/>
      <c r="B30" s="24" t="s">
        <v>70</v>
      </c>
      <c r="C30" s="30">
        <f t="shared" ref="C30:F30" si="44">C14+C22</f>
        <v>0</v>
      </c>
      <c r="D30" s="31">
        <f t="shared" si="44"/>
        <v>24</v>
      </c>
      <c r="E30" s="31">
        <f t="shared" si="44"/>
        <v>29</v>
      </c>
      <c r="F30" s="31">
        <f t="shared" si="44"/>
        <v>22</v>
      </c>
      <c r="G30" s="31">
        <f t="shared" ref="G30:I30" si="45">G14+G22</f>
        <v>0</v>
      </c>
      <c r="H30" s="31">
        <f t="shared" si="45"/>
        <v>0</v>
      </c>
      <c r="I30" s="31">
        <f t="shared" si="45"/>
        <v>0</v>
      </c>
      <c r="J30" s="40">
        <f t="shared" si="34"/>
        <v>0</v>
      </c>
      <c r="K30" s="2"/>
      <c r="L30" s="114">
        <f t="shared" si="25"/>
        <v>0</v>
      </c>
      <c r="M30" s="51">
        <f t="shared" si="26"/>
        <v>2.1359205121453245E-7</v>
      </c>
      <c r="N30" s="51">
        <f t="shared" si="27"/>
        <v>2.5194633758467003E-7</v>
      </c>
      <c r="O30" s="51">
        <f t="shared" si="28"/>
        <v>1.7656553800570798E-7</v>
      </c>
      <c r="P30" s="51">
        <f t="shared" si="29"/>
        <v>0</v>
      </c>
      <c r="Q30" s="51">
        <f t="shared" si="35"/>
        <v>0</v>
      </c>
      <c r="R30" s="51">
        <f t="shared" si="30"/>
        <v>0</v>
      </c>
      <c r="S30" s="64">
        <f t="shared" si="31"/>
        <v>0</v>
      </c>
      <c r="U30" s="79"/>
      <c r="V30" s="76">
        <f t="shared" si="4"/>
        <v>0</v>
      </c>
    </row>
    <row r="31" spans="1:26" ht="20.100000000000001" customHeight="1" x14ac:dyDescent="0.25"/>
    <row r="32" spans="1:26" ht="19.5" customHeight="1" x14ac:dyDescent="0.25"/>
    <row r="33" spans="1:22" x14ac:dyDescent="0.25">
      <c r="A33" s="1" t="s">
        <v>23</v>
      </c>
      <c r="L33" s="1" t="s">
        <v>25</v>
      </c>
      <c r="U33" s="1" t="str">
        <f>U3</f>
        <v>VARIAÇÃO (JAN-DEZ)</v>
      </c>
    </row>
    <row r="34" spans="1:22" ht="15.75" thickBot="1" x14ac:dyDescent="0.3"/>
    <row r="35" spans="1:22" ht="24" customHeight="1" x14ac:dyDescent="0.25">
      <c r="A35" s="355" t="s">
        <v>79</v>
      </c>
      <c r="B35" s="386"/>
      <c r="C35" s="357">
        <v>2016</v>
      </c>
      <c r="D35" s="348">
        <v>2017</v>
      </c>
      <c r="E35" s="348">
        <v>2018</v>
      </c>
      <c r="F35" s="353">
        <v>2019</v>
      </c>
      <c r="G35" s="353">
        <v>2020</v>
      </c>
      <c r="H35" s="353">
        <v>2021</v>
      </c>
      <c r="I35" s="348">
        <v>2022</v>
      </c>
      <c r="J35" s="342">
        <v>2023</v>
      </c>
      <c r="L35" s="373">
        <v>2016</v>
      </c>
      <c r="M35" s="348">
        <v>2017</v>
      </c>
      <c r="N35" s="348">
        <v>2018</v>
      </c>
      <c r="O35" s="353">
        <v>2019</v>
      </c>
      <c r="P35" s="353">
        <v>2020</v>
      </c>
      <c r="Q35" s="353">
        <v>2021</v>
      </c>
      <c r="R35" s="348">
        <v>2022</v>
      </c>
      <c r="S35" s="342">
        <v>2023</v>
      </c>
      <c r="U35" s="388" t="s">
        <v>82</v>
      </c>
      <c r="V35" s="389"/>
    </row>
    <row r="36" spans="1:22" ht="20.25" customHeight="1" thickBot="1" x14ac:dyDescent="0.3">
      <c r="A36" s="356"/>
      <c r="B36" s="387"/>
      <c r="C36" s="369"/>
      <c r="D36" s="350"/>
      <c r="E36" s="350"/>
      <c r="F36" s="363"/>
      <c r="G36" s="363"/>
      <c r="H36" s="363"/>
      <c r="I36" s="350"/>
      <c r="J36" s="370"/>
      <c r="L36" s="374"/>
      <c r="M36" s="350"/>
      <c r="N36" s="350"/>
      <c r="O36" s="363"/>
      <c r="P36" s="363"/>
      <c r="Q36" s="363"/>
      <c r="R36" s="350"/>
      <c r="S36" s="370"/>
      <c r="U36" s="99" t="s">
        <v>1</v>
      </c>
      <c r="V36" s="36" t="s">
        <v>38</v>
      </c>
    </row>
    <row r="37" spans="1:22" ht="19.5" customHeight="1" thickBot="1" x14ac:dyDescent="0.3">
      <c r="A37" s="5" t="s">
        <v>37</v>
      </c>
      <c r="B37" s="6"/>
      <c r="C37" s="12">
        <f>SUM(C38:C44)</f>
        <v>251533440</v>
      </c>
      <c r="D37" s="13">
        <f>SUM(D38:D44)</f>
        <v>288451381</v>
      </c>
      <c r="E37" s="13">
        <f t="shared" ref="E37:G37" si="46">SUM(E38:E44)</f>
        <v>313935902</v>
      </c>
      <c r="F37" s="13">
        <f t="shared" si="46"/>
        <v>351270523</v>
      </c>
      <c r="G37" s="13">
        <f t="shared" si="46"/>
        <v>187039707</v>
      </c>
      <c r="H37" s="13">
        <v>187635137</v>
      </c>
      <c r="I37" s="13">
        <v>339012306</v>
      </c>
      <c r="J37" s="14">
        <v>373221173</v>
      </c>
      <c r="K37" s="1"/>
      <c r="L37" s="103">
        <f t="shared" ref="L37:S37" si="47">C37/C53</f>
        <v>0.4818555329437525</v>
      </c>
      <c r="M37" s="20">
        <f t="shared" si="47"/>
        <v>0.49928544278146808</v>
      </c>
      <c r="N37" s="20">
        <f t="shared" si="47"/>
        <v>0.50362223801591022</v>
      </c>
      <c r="O37" s="20">
        <f t="shared" si="47"/>
        <v>0.51390179005711611</v>
      </c>
      <c r="P37" s="20">
        <f t="shared" si="47"/>
        <v>0.3474977010661281</v>
      </c>
      <c r="Q37" s="20">
        <f t="shared" si="47"/>
        <v>0.32394765404750697</v>
      </c>
      <c r="R37" s="20">
        <f t="shared" si="47"/>
        <v>0.46392944436136441</v>
      </c>
      <c r="S37" s="21">
        <f t="shared" si="47"/>
        <v>0.48278264689448591</v>
      </c>
      <c r="T37" s="1"/>
      <c r="U37" s="43">
        <f>(J37-I37)/I37</f>
        <v>0.10090744906469561</v>
      </c>
      <c r="V37" s="71">
        <f>(S37-R37)*100</f>
        <v>1.8853202533121505</v>
      </c>
    </row>
    <row r="38" spans="1:22" ht="19.5" customHeight="1" x14ac:dyDescent="0.25">
      <c r="A38" s="23"/>
      <c r="B38" s="111" t="s">
        <v>65</v>
      </c>
      <c r="C38" s="9">
        <v>17551103</v>
      </c>
      <c r="D38" s="10">
        <v>15849278</v>
      </c>
      <c r="E38" s="10">
        <v>14538908</v>
      </c>
      <c r="F38" s="33">
        <v>21296207</v>
      </c>
      <c r="G38" s="33">
        <v>11748828</v>
      </c>
      <c r="H38" s="33">
        <v>11631529</v>
      </c>
      <c r="I38" s="33">
        <v>19065448</v>
      </c>
      <c r="J38" s="11">
        <v>20250176</v>
      </c>
      <c r="L38" s="48">
        <f t="shared" ref="L38:L44" si="48">C38/$C$37</f>
        <v>6.977642018492651E-2</v>
      </c>
      <c r="M38" s="17">
        <f t="shared" ref="M38:M44" si="49">D38/$D$37</f>
        <v>5.4946098524659169E-2</v>
      </c>
      <c r="N38" s="17">
        <f t="shared" ref="N38:N44" si="50">E38/$E$37</f>
        <v>4.6311708560176086E-2</v>
      </c>
      <c r="O38" s="17">
        <f t="shared" ref="O38:O44" si="51">F38/$F$37</f>
        <v>6.0626228520746103E-2</v>
      </c>
      <c r="P38" s="17">
        <f t="shared" ref="P38:P44" si="52">G38/$G$37</f>
        <v>6.2814619357802998E-2</v>
      </c>
      <c r="Q38" s="17">
        <f>H38/$H$37</f>
        <v>6.1990143136144059E-2</v>
      </c>
      <c r="R38" s="17">
        <f t="shared" ref="R38:R44" si="53">I38/$I$37</f>
        <v>5.6238218089935649E-2</v>
      </c>
      <c r="S38" s="18">
        <f t="shared" ref="S38:S44" si="54">J38/$J$37</f>
        <v>5.4257843512002468E-2</v>
      </c>
      <c r="U38" s="112">
        <f t="shared" ref="U38:U59" si="55">(J38-I38)/I38</f>
        <v>6.214005566509636E-2</v>
      </c>
      <c r="V38" s="74">
        <f t="shared" ref="V38:V60" si="56">(S38-R38)*100</f>
        <v>-0.19803745779331805</v>
      </c>
    </row>
    <row r="39" spans="1:22" ht="19.5" customHeight="1" x14ac:dyDescent="0.25">
      <c r="A39" s="23"/>
      <c r="B39" s="111" t="s">
        <v>66</v>
      </c>
      <c r="C39" s="9">
        <v>0</v>
      </c>
      <c r="D39" s="10">
        <v>185230</v>
      </c>
      <c r="E39" s="10">
        <v>571795</v>
      </c>
      <c r="F39" s="33">
        <v>836837</v>
      </c>
      <c r="G39" s="33">
        <v>352125</v>
      </c>
      <c r="H39" s="33">
        <v>2152870</v>
      </c>
      <c r="I39" s="33">
        <v>3202546</v>
      </c>
      <c r="J39" s="11">
        <v>3060410</v>
      </c>
      <c r="L39" s="48">
        <f t="shared" si="48"/>
        <v>0</v>
      </c>
      <c r="M39" s="17">
        <f t="shared" si="49"/>
        <v>6.4215327851039131E-4</v>
      </c>
      <c r="N39" s="17">
        <f t="shared" si="50"/>
        <v>1.8213749888345042E-3</v>
      </c>
      <c r="O39" s="17">
        <f t="shared" si="51"/>
        <v>2.3823148975127642E-3</v>
      </c>
      <c r="P39" s="17">
        <f t="shared" si="52"/>
        <v>1.8826216403343703E-3</v>
      </c>
      <c r="Q39" s="17">
        <f t="shared" ref="Q39:Q44" si="57">H39/$H$37</f>
        <v>1.1473703883084541E-2</v>
      </c>
      <c r="R39" s="17">
        <f t="shared" si="53"/>
        <v>9.4466954246787728E-3</v>
      </c>
      <c r="S39" s="18">
        <f t="shared" si="54"/>
        <v>8.1999903044085876E-3</v>
      </c>
      <c r="U39" s="112">
        <f t="shared" si="55"/>
        <v>-4.4382188421337274E-2</v>
      </c>
      <c r="V39" s="74">
        <f t="shared" si="56"/>
        <v>-0.12467051202701851</v>
      </c>
    </row>
    <row r="40" spans="1:22" ht="19.5" customHeight="1" x14ac:dyDescent="0.25">
      <c r="A40" s="23"/>
      <c r="B40" s="111" t="s">
        <v>67</v>
      </c>
      <c r="C40" s="9">
        <v>232469288</v>
      </c>
      <c r="D40" s="10">
        <v>270523923</v>
      </c>
      <c r="E40" s="10">
        <v>296614887</v>
      </c>
      <c r="F40" s="33">
        <v>326779777</v>
      </c>
      <c r="G40" s="33">
        <v>172858811</v>
      </c>
      <c r="H40" s="33">
        <v>172379523</v>
      </c>
      <c r="I40" s="33">
        <v>314469501</v>
      </c>
      <c r="J40" s="11">
        <v>347849213</v>
      </c>
      <c r="L40" s="48">
        <f t="shared" si="48"/>
        <v>0.92420828021912316</v>
      </c>
      <c r="M40" s="17">
        <f t="shared" si="49"/>
        <v>0.93784929044940157</v>
      </c>
      <c r="N40" s="17">
        <f t="shared" si="50"/>
        <v>0.94482626902608924</v>
      </c>
      <c r="O40" s="17">
        <f t="shared" si="51"/>
        <v>0.930279529888137</v>
      </c>
      <c r="P40" s="17">
        <f t="shared" si="52"/>
        <v>0.924182430418371</v>
      </c>
      <c r="Q40" s="17">
        <f t="shared" si="57"/>
        <v>0.91869532410659316</v>
      </c>
      <c r="R40" s="17">
        <f t="shared" si="53"/>
        <v>0.92760497313628487</v>
      </c>
      <c r="S40" s="18">
        <f t="shared" si="54"/>
        <v>0.93201896935252382</v>
      </c>
      <c r="U40" s="112">
        <f t="shared" si="55"/>
        <v>0.10614610286165717</v>
      </c>
      <c r="V40" s="74">
        <f t="shared" si="56"/>
        <v>0.44139962162389468</v>
      </c>
    </row>
    <row r="41" spans="1:22" ht="19.5" customHeight="1" x14ac:dyDescent="0.25">
      <c r="A41" s="23"/>
      <c r="B41" t="s">
        <v>68</v>
      </c>
      <c r="C41" s="9">
        <v>1513049</v>
      </c>
      <c r="D41" s="10">
        <v>1892950</v>
      </c>
      <c r="E41" s="10">
        <v>2210312</v>
      </c>
      <c r="F41" s="33">
        <v>2357702</v>
      </c>
      <c r="G41" s="33">
        <v>2079943</v>
      </c>
      <c r="H41" s="33">
        <v>1471215</v>
      </c>
      <c r="I41" s="33">
        <v>2274811</v>
      </c>
      <c r="J41" s="11">
        <v>2061374</v>
      </c>
      <c r="L41" s="48">
        <f t="shared" si="48"/>
        <v>6.0152995959503438E-3</v>
      </c>
      <c r="M41" s="17">
        <f t="shared" si="49"/>
        <v>6.562457747428847E-3</v>
      </c>
      <c r="N41" s="17">
        <f t="shared" si="50"/>
        <v>7.0406474249001313E-3</v>
      </c>
      <c r="O41" s="17">
        <f t="shared" si="51"/>
        <v>6.7119266936041767E-3</v>
      </c>
      <c r="P41" s="17">
        <f t="shared" si="52"/>
        <v>1.1120328583491632E-2</v>
      </c>
      <c r="Q41" s="17">
        <f t="shared" si="57"/>
        <v>7.8408288741782951E-3</v>
      </c>
      <c r="R41" s="17">
        <f t="shared" si="53"/>
        <v>6.710113349100667E-3</v>
      </c>
      <c r="S41" s="18">
        <f t="shared" si="54"/>
        <v>5.5231968310651015E-3</v>
      </c>
      <c r="U41" s="112">
        <f t="shared" si="55"/>
        <v>-9.3826256335141689E-2</v>
      </c>
      <c r="V41" s="74">
        <f t="shared" si="56"/>
        <v>-0.11869165180355655</v>
      </c>
    </row>
    <row r="42" spans="1:22" ht="19.5" customHeight="1" x14ac:dyDescent="0.25">
      <c r="A42" s="23"/>
      <c r="B42" t="s">
        <v>84</v>
      </c>
      <c r="C42" s="9"/>
      <c r="D42" s="10"/>
      <c r="E42" s="10"/>
      <c r="F42" s="33">
        <v>0</v>
      </c>
      <c r="G42" s="33">
        <v>0</v>
      </c>
      <c r="H42" s="33">
        <v>0</v>
      </c>
      <c r="I42" s="33">
        <v>0</v>
      </c>
      <c r="J42" s="11">
        <v>0</v>
      </c>
      <c r="L42" s="48">
        <f t="shared" si="48"/>
        <v>0</v>
      </c>
      <c r="M42" s="17">
        <f t="shared" si="49"/>
        <v>0</v>
      </c>
      <c r="N42" s="17">
        <f t="shared" si="50"/>
        <v>0</v>
      </c>
      <c r="O42" s="17">
        <f t="shared" si="51"/>
        <v>0</v>
      </c>
      <c r="P42" s="17">
        <f t="shared" si="52"/>
        <v>0</v>
      </c>
      <c r="Q42" s="17">
        <f t="shared" si="57"/>
        <v>0</v>
      </c>
      <c r="R42" s="17">
        <f t="shared" si="53"/>
        <v>0</v>
      </c>
      <c r="S42" s="18">
        <f t="shared" si="54"/>
        <v>0</v>
      </c>
      <c r="U42" s="112"/>
      <c r="V42" s="74">
        <f t="shared" si="56"/>
        <v>0</v>
      </c>
    </row>
    <row r="43" spans="1:22" ht="19.5" customHeight="1" x14ac:dyDescent="0.25">
      <c r="A43" s="23"/>
      <c r="B43" t="s">
        <v>85</v>
      </c>
      <c r="C43" s="9"/>
      <c r="D43" s="10"/>
      <c r="E43" s="10"/>
      <c r="F43" s="33">
        <v>0</v>
      </c>
      <c r="G43" s="33">
        <v>0</v>
      </c>
      <c r="H43" s="33">
        <v>0</v>
      </c>
      <c r="I43" s="33">
        <v>0</v>
      </c>
      <c r="J43" s="11">
        <v>0</v>
      </c>
      <c r="L43" s="48">
        <f t="shared" si="48"/>
        <v>0</v>
      </c>
      <c r="M43" s="17">
        <f t="shared" si="49"/>
        <v>0</v>
      </c>
      <c r="N43" s="17">
        <f t="shared" si="50"/>
        <v>0</v>
      </c>
      <c r="O43" s="17">
        <f t="shared" si="51"/>
        <v>0</v>
      </c>
      <c r="P43" s="17">
        <f t="shared" si="52"/>
        <v>0</v>
      </c>
      <c r="Q43" s="17">
        <f t="shared" si="57"/>
        <v>0</v>
      </c>
      <c r="R43" s="17">
        <f t="shared" si="53"/>
        <v>0</v>
      </c>
      <c r="S43" s="18">
        <f t="shared" si="54"/>
        <v>0</v>
      </c>
      <c r="U43" s="112"/>
      <c r="V43" s="74">
        <f t="shared" si="56"/>
        <v>0</v>
      </c>
    </row>
    <row r="44" spans="1:22" ht="19.5" customHeight="1" thickBot="1" x14ac:dyDescent="0.3">
      <c r="A44" s="23"/>
      <c r="B44" t="s">
        <v>70</v>
      </c>
      <c r="C44" s="9">
        <v>0</v>
      </c>
      <c r="D44" s="10">
        <v>0</v>
      </c>
      <c r="E44" s="10">
        <v>0</v>
      </c>
      <c r="F44" s="33">
        <v>0</v>
      </c>
      <c r="G44" s="33"/>
      <c r="H44" s="33"/>
      <c r="I44" s="33"/>
      <c r="J44" s="11"/>
      <c r="L44" s="48">
        <f t="shared" si="48"/>
        <v>0</v>
      </c>
      <c r="M44" s="17">
        <f t="shared" si="49"/>
        <v>0</v>
      </c>
      <c r="N44" s="17">
        <f t="shared" si="50"/>
        <v>0</v>
      </c>
      <c r="O44" s="17">
        <f t="shared" si="51"/>
        <v>0</v>
      </c>
      <c r="P44" s="17">
        <f t="shared" si="52"/>
        <v>0</v>
      </c>
      <c r="Q44" s="17">
        <f t="shared" si="57"/>
        <v>0</v>
      </c>
      <c r="R44" s="17">
        <f t="shared" si="53"/>
        <v>0</v>
      </c>
      <c r="S44" s="18">
        <f t="shared" si="54"/>
        <v>0</v>
      </c>
      <c r="U44" s="112"/>
      <c r="V44" s="74">
        <f t="shared" si="56"/>
        <v>0</v>
      </c>
    </row>
    <row r="45" spans="1:22" ht="19.5" customHeight="1" thickBot="1" x14ac:dyDescent="0.3">
      <c r="A45" s="5" t="s">
        <v>36</v>
      </c>
      <c r="B45" s="6"/>
      <c r="C45" s="12">
        <f>SUM(C46:C52)</f>
        <v>270476629</v>
      </c>
      <c r="D45" s="13">
        <f>SUM(D46:D52)</f>
        <v>289277021</v>
      </c>
      <c r="E45" s="13">
        <f t="shared" ref="E45:G45" si="58">SUM(E46:E52)</f>
        <v>309420015</v>
      </c>
      <c r="F45" s="13">
        <f t="shared" si="58"/>
        <v>332265767</v>
      </c>
      <c r="G45" s="13">
        <f t="shared" si="58"/>
        <v>351207615</v>
      </c>
      <c r="H45" s="13">
        <v>391579235</v>
      </c>
      <c r="I45" s="13">
        <v>391728780</v>
      </c>
      <c r="J45" s="14">
        <v>399841354</v>
      </c>
      <c r="K45" s="1"/>
      <c r="L45" s="103">
        <f t="shared" ref="L45:S45" si="59">C45/C53</f>
        <v>0.5181444670562475</v>
      </c>
      <c r="M45" s="20">
        <f t="shared" si="59"/>
        <v>0.50071455721853186</v>
      </c>
      <c r="N45" s="20">
        <f t="shared" si="59"/>
        <v>0.49637776198408973</v>
      </c>
      <c r="O45" s="20">
        <f t="shared" si="59"/>
        <v>0.48609820994288394</v>
      </c>
      <c r="P45" s="20">
        <f t="shared" si="59"/>
        <v>0.6525022989338719</v>
      </c>
      <c r="Q45" s="20">
        <f t="shared" si="59"/>
        <v>0.67605234595249308</v>
      </c>
      <c r="R45" s="20">
        <f t="shared" si="59"/>
        <v>0.53607055563863559</v>
      </c>
      <c r="S45" s="21">
        <f t="shared" si="59"/>
        <v>0.51721735310551409</v>
      </c>
      <c r="T45" s="1"/>
      <c r="U45" s="43">
        <f t="shared" si="55"/>
        <v>2.0709670604237961E-2</v>
      </c>
      <c r="V45" s="71">
        <f t="shared" si="56"/>
        <v>-1.8853202533121505</v>
      </c>
    </row>
    <row r="46" spans="1:22" ht="19.5" customHeight="1" x14ac:dyDescent="0.25">
      <c r="A46" s="23"/>
      <c r="B46" t="s">
        <v>65</v>
      </c>
      <c r="C46" s="9">
        <v>17086626</v>
      </c>
      <c r="D46" s="10">
        <v>16108422</v>
      </c>
      <c r="E46" s="10">
        <v>16184808</v>
      </c>
      <c r="F46" s="33">
        <v>19120692</v>
      </c>
      <c r="G46" s="33">
        <v>20576507</v>
      </c>
      <c r="H46" s="33">
        <v>19950736</v>
      </c>
      <c r="I46" s="33">
        <v>18026418</v>
      </c>
      <c r="J46" s="11">
        <v>17701209</v>
      </c>
      <c r="L46" s="48">
        <f t="shared" ref="L46:L52" si="60">C46/$C$45</f>
        <v>6.3172282437755467E-2</v>
      </c>
      <c r="M46" s="17">
        <f t="shared" ref="M46:M52" si="61">D46/$D$45</f>
        <v>5.568510745967617E-2</v>
      </c>
      <c r="N46" s="17">
        <f t="shared" ref="N46:N52" si="62">E46/$E$45</f>
        <v>5.2306920093711455E-2</v>
      </c>
      <c r="O46" s="17">
        <f t="shared" ref="O46:O52" si="63">F46/$F$45</f>
        <v>5.7546379732823935E-2</v>
      </c>
      <c r="P46" s="17">
        <f t="shared" ref="P46:P52" si="64">G46/$G$45</f>
        <v>5.8587872589266038E-2</v>
      </c>
      <c r="Q46" s="17">
        <f>H46/$H$45</f>
        <v>5.0949422790511352E-2</v>
      </c>
      <c r="R46" s="17">
        <f t="shared" ref="R46:R52" si="65">I46/$I$45</f>
        <v>4.6017599217499414E-2</v>
      </c>
      <c r="S46" s="18">
        <f t="shared" ref="S46:S52" si="66">J46/$J$45</f>
        <v>4.4270580876434304E-2</v>
      </c>
      <c r="U46" s="112">
        <f t="shared" si="55"/>
        <v>-1.8040688948852735E-2</v>
      </c>
      <c r="V46" s="74">
        <f t="shared" si="56"/>
        <v>-0.17470183410651097</v>
      </c>
    </row>
    <row r="47" spans="1:22" ht="19.5" customHeight="1" x14ac:dyDescent="0.25">
      <c r="A47" s="23"/>
      <c r="B47" t="s">
        <v>66</v>
      </c>
      <c r="C47" s="9">
        <v>0</v>
      </c>
      <c r="D47" s="10">
        <v>0</v>
      </c>
      <c r="E47" s="10">
        <v>0</v>
      </c>
      <c r="F47" s="33">
        <v>0</v>
      </c>
      <c r="G47" s="33">
        <v>0</v>
      </c>
      <c r="H47" s="33">
        <v>0</v>
      </c>
      <c r="I47" s="33">
        <v>0</v>
      </c>
      <c r="J47" s="11">
        <v>0</v>
      </c>
      <c r="L47" s="48">
        <f t="shared" si="60"/>
        <v>0</v>
      </c>
      <c r="M47" s="17">
        <f t="shared" si="61"/>
        <v>0</v>
      </c>
      <c r="N47" s="17">
        <f t="shared" si="62"/>
        <v>0</v>
      </c>
      <c r="O47" s="17">
        <f t="shared" si="63"/>
        <v>0</v>
      </c>
      <c r="P47" s="17">
        <f t="shared" si="64"/>
        <v>0</v>
      </c>
      <c r="Q47" s="17">
        <f t="shared" ref="Q47:Q52" si="67">H47/$H$45</f>
        <v>0</v>
      </c>
      <c r="R47" s="17">
        <f t="shared" si="65"/>
        <v>0</v>
      </c>
      <c r="S47" s="18">
        <f t="shared" si="66"/>
        <v>0</v>
      </c>
      <c r="U47" s="112"/>
      <c r="V47" s="74">
        <f t="shared" si="56"/>
        <v>0</v>
      </c>
    </row>
    <row r="48" spans="1:22" ht="19.5" customHeight="1" x14ac:dyDescent="0.25">
      <c r="A48" s="23"/>
      <c r="B48" t="s">
        <v>67</v>
      </c>
      <c r="C48" s="9">
        <v>253050257</v>
      </c>
      <c r="D48" s="10">
        <v>272771335</v>
      </c>
      <c r="E48" s="10">
        <v>292878441</v>
      </c>
      <c r="F48" s="33">
        <v>312581989</v>
      </c>
      <c r="G48" s="33">
        <v>330014523</v>
      </c>
      <c r="H48" s="33">
        <v>370981292</v>
      </c>
      <c r="I48" s="33">
        <v>373038530</v>
      </c>
      <c r="J48" s="11">
        <v>381655392</v>
      </c>
      <c r="L48" s="48">
        <f t="shared" si="60"/>
        <v>0.93557161642975073</v>
      </c>
      <c r="M48" s="17">
        <f t="shared" si="61"/>
        <v>0.9429415929998809</v>
      </c>
      <c r="N48" s="17">
        <f t="shared" si="62"/>
        <v>0.94654006464320029</v>
      </c>
      <c r="O48" s="17">
        <f t="shared" si="63"/>
        <v>0.94075893469940286</v>
      </c>
      <c r="P48" s="17">
        <f t="shared" si="64"/>
        <v>0.9396565134272501</v>
      </c>
      <c r="Q48" s="17">
        <f t="shared" si="67"/>
        <v>0.94739776484828164</v>
      </c>
      <c r="R48" s="17">
        <f t="shared" si="65"/>
        <v>0.95228777931506592</v>
      </c>
      <c r="S48" s="18">
        <f t="shared" si="66"/>
        <v>0.95451705578207902</v>
      </c>
      <c r="U48" s="112">
        <f t="shared" si="55"/>
        <v>2.309912061898807E-2</v>
      </c>
      <c r="V48" s="74">
        <f t="shared" si="56"/>
        <v>0.22292764670130971</v>
      </c>
    </row>
    <row r="49" spans="1:22" ht="19.5" customHeight="1" x14ac:dyDescent="0.25">
      <c r="A49" s="23"/>
      <c r="B49" t="s">
        <v>68</v>
      </c>
      <c r="C49" s="9">
        <v>339746</v>
      </c>
      <c r="D49" s="10">
        <v>396848</v>
      </c>
      <c r="E49" s="10">
        <v>356312</v>
      </c>
      <c r="F49" s="33">
        <v>562831</v>
      </c>
      <c r="G49" s="33">
        <v>616585</v>
      </c>
      <c r="H49" s="33">
        <v>576778</v>
      </c>
      <c r="I49" s="33">
        <v>463965</v>
      </c>
      <c r="J49" s="11">
        <v>420792</v>
      </c>
      <c r="L49" s="48">
        <f t="shared" si="60"/>
        <v>1.2561011324937802E-3</v>
      </c>
      <c r="M49" s="17">
        <f t="shared" si="61"/>
        <v>1.3718614725363892E-3</v>
      </c>
      <c r="N49" s="17">
        <f t="shared" si="62"/>
        <v>1.1515480018317497E-3</v>
      </c>
      <c r="O49" s="17">
        <f t="shared" si="63"/>
        <v>1.693918109836455E-3</v>
      </c>
      <c r="P49" s="17">
        <f t="shared" si="64"/>
        <v>1.7556139834838148E-3</v>
      </c>
      <c r="Q49" s="17">
        <f t="shared" si="67"/>
        <v>1.4729534879447835E-3</v>
      </c>
      <c r="R49" s="17">
        <f t="shared" si="65"/>
        <v>1.1844036580615802E-3</v>
      </c>
      <c r="S49" s="18">
        <f t="shared" si="66"/>
        <v>1.05239739659345E-3</v>
      </c>
      <c r="U49" s="112">
        <f t="shared" si="55"/>
        <v>-9.3052277650253784E-2</v>
      </c>
      <c r="V49" s="74">
        <f t="shared" si="56"/>
        <v>-1.3200626146813018E-2</v>
      </c>
    </row>
    <row r="50" spans="1:22" ht="19.5" customHeight="1" x14ac:dyDescent="0.25">
      <c r="A50" s="23"/>
      <c r="B50" t="s">
        <v>84</v>
      </c>
      <c r="C50" s="9"/>
      <c r="D50" s="10"/>
      <c r="E50" s="10"/>
      <c r="F50" s="33">
        <v>0</v>
      </c>
      <c r="G50" s="33">
        <v>0</v>
      </c>
      <c r="H50" s="33">
        <v>31630</v>
      </c>
      <c r="I50" s="33">
        <v>88227</v>
      </c>
      <c r="J50" s="11">
        <v>10317</v>
      </c>
      <c r="L50" s="48">
        <f t="shared" si="60"/>
        <v>0</v>
      </c>
      <c r="M50" s="17">
        <f t="shared" si="61"/>
        <v>0</v>
      </c>
      <c r="N50" s="17">
        <f t="shared" si="62"/>
        <v>0</v>
      </c>
      <c r="O50" s="17">
        <f t="shared" si="63"/>
        <v>0</v>
      </c>
      <c r="P50" s="17">
        <f t="shared" si="64"/>
        <v>0</v>
      </c>
      <c r="Q50" s="17">
        <f t="shared" si="67"/>
        <v>8.0775478301345577E-5</v>
      </c>
      <c r="R50" s="17">
        <f t="shared" si="65"/>
        <v>2.2522470776847184E-4</v>
      </c>
      <c r="S50" s="18">
        <f t="shared" si="66"/>
        <v>2.5802733751246751E-5</v>
      </c>
      <c r="U50" s="112">
        <f t="shared" si="55"/>
        <v>-0.88306300792274472</v>
      </c>
      <c r="V50" s="74">
        <f t="shared" si="56"/>
        <v>-1.9942197401722508E-2</v>
      </c>
    </row>
    <row r="51" spans="1:22" ht="19.5" customHeight="1" x14ac:dyDescent="0.25">
      <c r="A51" s="23"/>
      <c r="B51" t="s">
        <v>85</v>
      </c>
      <c r="C51" s="9"/>
      <c r="D51" s="10"/>
      <c r="E51" s="10"/>
      <c r="F51" s="33">
        <v>0</v>
      </c>
      <c r="G51" s="33">
        <v>0</v>
      </c>
      <c r="H51" s="33">
        <v>38799</v>
      </c>
      <c r="I51" s="33">
        <v>111640</v>
      </c>
      <c r="J51" s="11">
        <v>53644</v>
      </c>
      <c r="L51" s="48">
        <f t="shared" si="60"/>
        <v>0</v>
      </c>
      <c r="M51" s="17">
        <f t="shared" si="61"/>
        <v>0</v>
      </c>
      <c r="N51" s="17">
        <f t="shared" si="62"/>
        <v>0</v>
      </c>
      <c r="O51" s="17">
        <f t="shared" si="63"/>
        <v>0</v>
      </c>
      <c r="P51" s="17">
        <f t="shared" si="64"/>
        <v>0</v>
      </c>
      <c r="Q51" s="17">
        <f t="shared" si="67"/>
        <v>9.9083394960920238E-5</v>
      </c>
      <c r="R51" s="17">
        <f t="shared" si="65"/>
        <v>2.8499310160463572E-4</v>
      </c>
      <c r="S51" s="18">
        <f t="shared" si="66"/>
        <v>1.3416321114198708E-4</v>
      </c>
      <c r="U51" s="112">
        <f t="shared" si="55"/>
        <v>-0.51949122178430673</v>
      </c>
      <c r="V51" s="74">
        <f t="shared" si="56"/>
        <v>-1.5082989046264863E-2</v>
      </c>
    </row>
    <row r="52" spans="1:22" ht="19.5" customHeight="1" thickBot="1" x14ac:dyDescent="0.3">
      <c r="A52" s="23"/>
      <c r="B52" t="s">
        <v>70</v>
      </c>
      <c r="C52" s="9">
        <v>0</v>
      </c>
      <c r="D52" s="10">
        <v>416</v>
      </c>
      <c r="E52" s="10">
        <v>454</v>
      </c>
      <c r="F52" s="33">
        <v>255</v>
      </c>
      <c r="G52" s="33"/>
      <c r="H52" s="33"/>
      <c r="I52" s="33"/>
      <c r="J52" s="11"/>
      <c r="L52" s="48">
        <f t="shared" si="60"/>
        <v>0</v>
      </c>
      <c r="M52" s="17">
        <f t="shared" si="61"/>
        <v>1.4380679065413909E-6</v>
      </c>
      <c r="N52" s="17">
        <f t="shared" si="62"/>
        <v>1.4672612565156783E-6</v>
      </c>
      <c r="O52" s="17">
        <f t="shared" si="63"/>
        <v>7.6745793676662458E-7</v>
      </c>
      <c r="P52" s="17">
        <f t="shared" si="64"/>
        <v>0</v>
      </c>
      <c r="Q52" s="17">
        <f t="shared" si="67"/>
        <v>0</v>
      </c>
      <c r="R52" s="17">
        <f t="shared" si="65"/>
        <v>0</v>
      </c>
      <c r="S52" s="18">
        <f t="shared" si="66"/>
        <v>0</v>
      </c>
      <c r="U52" s="112"/>
      <c r="V52" s="74">
        <f t="shared" si="56"/>
        <v>0</v>
      </c>
    </row>
    <row r="53" spans="1:22" ht="19.5" customHeight="1" thickBot="1" x14ac:dyDescent="0.3">
      <c r="A53" s="45" t="s">
        <v>21</v>
      </c>
      <c r="B53" s="70"/>
      <c r="C53" s="110">
        <f>C37+C45</f>
        <v>522010069</v>
      </c>
      <c r="D53" s="55">
        <f>D37+D45</f>
        <v>577728402</v>
      </c>
      <c r="E53" s="55">
        <f>E37+E45</f>
        <v>623355917</v>
      </c>
      <c r="F53" s="55">
        <f>F37+F45</f>
        <v>683536290</v>
      </c>
      <c r="G53" s="55">
        <f>G37+G45</f>
        <v>538247322</v>
      </c>
      <c r="H53" s="55">
        <f t="shared" ref="H53:I53" si="68">H37+H45</f>
        <v>579214372</v>
      </c>
      <c r="I53" s="55">
        <f t="shared" si="68"/>
        <v>730741086</v>
      </c>
      <c r="J53" s="243">
        <f t="shared" ref="J53" si="69">J37+J45</f>
        <v>773062527</v>
      </c>
      <c r="L53" s="113">
        <f t="shared" ref="L53:S53" si="70">L37+L45</f>
        <v>1</v>
      </c>
      <c r="M53" s="116">
        <f t="shared" si="70"/>
        <v>1</v>
      </c>
      <c r="N53" s="116">
        <f t="shared" si="70"/>
        <v>1</v>
      </c>
      <c r="O53" s="116">
        <f t="shared" si="70"/>
        <v>1</v>
      </c>
      <c r="P53" s="116">
        <f t="shared" si="70"/>
        <v>1</v>
      </c>
      <c r="Q53" s="116">
        <f t="shared" si="70"/>
        <v>1</v>
      </c>
      <c r="R53" s="116">
        <f t="shared" ref="R53" si="71">R37+R45</f>
        <v>1</v>
      </c>
      <c r="S53" s="117">
        <f t="shared" si="70"/>
        <v>1</v>
      </c>
      <c r="U53" s="160">
        <f t="shared" si="55"/>
        <v>5.7915781404413877E-2</v>
      </c>
      <c r="V53" s="122">
        <f t="shared" si="56"/>
        <v>0</v>
      </c>
    </row>
    <row r="54" spans="1:22" ht="19.5" customHeight="1" x14ac:dyDescent="0.25">
      <c r="A54" s="23"/>
      <c r="B54" t="s">
        <v>65</v>
      </c>
      <c r="C54" s="9">
        <f>C38+C46</f>
        <v>34637729</v>
      </c>
      <c r="D54" s="10">
        <f>D38+D46</f>
        <v>31957700</v>
      </c>
      <c r="E54" s="10">
        <f>E38+E46</f>
        <v>30723716</v>
      </c>
      <c r="F54" s="10">
        <f t="shared" ref="F54" si="72">F38+F46</f>
        <v>40416899</v>
      </c>
      <c r="G54" s="10">
        <f t="shared" ref="G54:I54" si="73">G38+G46</f>
        <v>32325335</v>
      </c>
      <c r="H54" s="10">
        <f t="shared" si="73"/>
        <v>31582265</v>
      </c>
      <c r="I54" s="10">
        <f t="shared" si="73"/>
        <v>37091866</v>
      </c>
      <c r="J54" s="11">
        <f>J38+J46</f>
        <v>37951385</v>
      </c>
      <c r="K54" s="2"/>
      <c r="L54" s="48">
        <f t="shared" ref="L54:L60" si="74">C54/$C$53</f>
        <v>6.6354522751552514E-2</v>
      </c>
      <c r="M54" s="17">
        <f t="shared" ref="M54:M60" si="75">D54/$D$53</f>
        <v>5.5316131056336745E-2</v>
      </c>
      <c r="N54" s="17">
        <f t="shared" ref="N54:N60" si="76">E54/$E$53</f>
        <v>4.9287598243813575E-2</v>
      </c>
      <c r="O54" s="17">
        <f t="shared" ref="O54:O60" si="77">F54/$F$53</f>
        <v>5.9129119538042375E-2</v>
      </c>
      <c r="P54" s="17">
        <f t="shared" ref="P54:P60" si="78">G54/$G$53</f>
        <v>6.0056657374321316E-2</v>
      </c>
      <c r="Q54" s="17">
        <f>H54/$H$53</f>
        <v>5.4526038245473647E-2</v>
      </c>
      <c r="R54" s="17">
        <f t="shared" ref="R54:R60" si="79">I54/$I$53</f>
        <v>5.0759245252018033E-2</v>
      </c>
      <c r="S54" s="18">
        <f t="shared" ref="S54:S60" si="80">J54/$J$53</f>
        <v>4.9092257966864304E-2</v>
      </c>
      <c r="U54" s="77">
        <f t="shared" si="55"/>
        <v>2.3172708539387046E-2</v>
      </c>
      <c r="V54" s="78">
        <f t="shared" si="56"/>
        <v>-0.16669872851537287</v>
      </c>
    </row>
    <row r="55" spans="1:22" ht="19.5" customHeight="1" x14ac:dyDescent="0.25">
      <c r="A55" s="23"/>
      <c r="B55" t="s">
        <v>66</v>
      </c>
      <c r="C55" s="9">
        <f t="shared" ref="C55:E55" si="81">C39+C47</f>
        <v>0</v>
      </c>
      <c r="D55" s="10">
        <f t="shared" si="81"/>
        <v>185230</v>
      </c>
      <c r="E55" s="10">
        <f t="shared" si="81"/>
        <v>571795</v>
      </c>
      <c r="F55" s="10">
        <f t="shared" ref="F55" si="82">F39+F47</f>
        <v>836837</v>
      </c>
      <c r="G55" s="10">
        <f t="shared" ref="G55:I55" si="83">G39+G47</f>
        <v>352125</v>
      </c>
      <c r="H55" s="10">
        <f t="shared" si="83"/>
        <v>2152870</v>
      </c>
      <c r="I55" s="10">
        <f t="shared" si="83"/>
        <v>3202546</v>
      </c>
      <c r="J55" s="11">
        <f t="shared" ref="J55:J60" si="84">J39+J47</f>
        <v>3060410</v>
      </c>
      <c r="K55" s="2"/>
      <c r="L55" s="48">
        <f t="shared" si="74"/>
        <v>0</v>
      </c>
      <c r="M55" s="17">
        <f t="shared" si="75"/>
        <v>3.2061778399463211E-4</v>
      </c>
      <c r="N55" s="17">
        <f t="shared" si="76"/>
        <v>9.172849481430365E-4</v>
      </c>
      <c r="O55" s="17">
        <f t="shared" si="77"/>
        <v>1.2242758903115445E-3</v>
      </c>
      <c r="P55" s="17">
        <f t="shared" si="78"/>
        <v>6.5420669199353675E-4</v>
      </c>
      <c r="Q55" s="17">
        <f t="shared" ref="Q55:Q60" si="85">H55/$H$53</f>
        <v>3.7168794561610085E-3</v>
      </c>
      <c r="R55" s="17">
        <f t="shared" si="79"/>
        <v>4.3826001594222666E-3</v>
      </c>
      <c r="S55" s="18">
        <f t="shared" si="80"/>
        <v>3.9588130236714991E-3</v>
      </c>
      <c r="U55" s="112">
        <f t="shared" si="55"/>
        <v>-4.4382188421337274E-2</v>
      </c>
      <c r="V55" s="74">
        <f t="shared" si="56"/>
        <v>-4.2378713575076749E-2</v>
      </c>
    </row>
    <row r="56" spans="1:22" ht="19.5" customHeight="1" x14ac:dyDescent="0.25">
      <c r="A56" s="23"/>
      <c r="B56" t="s">
        <v>67</v>
      </c>
      <c r="C56" s="9">
        <f t="shared" ref="C56:E56" si="86">C40+C48</f>
        <v>485519545</v>
      </c>
      <c r="D56" s="10">
        <f t="shared" si="86"/>
        <v>543295258</v>
      </c>
      <c r="E56" s="10">
        <f t="shared" si="86"/>
        <v>589493328</v>
      </c>
      <c r="F56" s="10">
        <f t="shared" ref="F56" si="87">F40+F48</f>
        <v>639361766</v>
      </c>
      <c r="G56" s="10">
        <f t="shared" ref="G56:I56" si="88">G40+G48</f>
        <v>502873334</v>
      </c>
      <c r="H56" s="10">
        <f t="shared" si="88"/>
        <v>543360815</v>
      </c>
      <c r="I56" s="10">
        <f t="shared" si="88"/>
        <v>687508031</v>
      </c>
      <c r="J56" s="11">
        <f t="shared" si="84"/>
        <v>729504605</v>
      </c>
      <c r="K56" s="2"/>
      <c r="L56" s="48">
        <f t="shared" si="74"/>
        <v>0.93009613000395974</v>
      </c>
      <c r="M56" s="17">
        <f t="shared" si="75"/>
        <v>0.94039908046618759</v>
      </c>
      <c r="N56" s="17">
        <f t="shared" si="76"/>
        <v>0.94567695905900895</v>
      </c>
      <c r="O56" s="17">
        <f t="shared" si="77"/>
        <v>0.93537354980816012</v>
      </c>
      <c r="P56" s="17">
        <f t="shared" si="78"/>
        <v>0.93427930515555824</v>
      </c>
      <c r="Q56" s="17">
        <f t="shared" si="85"/>
        <v>0.93809967650457404</v>
      </c>
      <c r="R56" s="17">
        <f t="shared" si="79"/>
        <v>0.94083669875926479</v>
      </c>
      <c r="S56" s="18">
        <f t="shared" si="80"/>
        <v>0.94365537006555744</v>
      </c>
      <c r="U56" s="112">
        <f t="shared" si="55"/>
        <v>6.1085212254051474E-2</v>
      </c>
      <c r="V56" s="74">
        <f t="shared" si="56"/>
        <v>0.28186713062926527</v>
      </c>
    </row>
    <row r="57" spans="1:22" ht="19.5" customHeight="1" x14ac:dyDescent="0.25">
      <c r="A57" s="23"/>
      <c r="B57" t="s">
        <v>68</v>
      </c>
      <c r="C57" s="9">
        <f t="shared" ref="C57:E57" si="89">C41+C49</f>
        <v>1852795</v>
      </c>
      <c r="D57" s="10">
        <f t="shared" si="89"/>
        <v>2289798</v>
      </c>
      <c r="E57" s="10">
        <f t="shared" si="89"/>
        <v>2566624</v>
      </c>
      <c r="F57" s="10">
        <f t="shared" ref="F57" si="90">F41+F49</f>
        <v>2920533</v>
      </c>
      <c r="G57" s="10">
        <f t="shared" ref="G57:I57" si="91">G41+G49</f>
        <v>2696528</v>
      </c>
      <c r="H57" s="10">
        <f t="shared" si="91"/>
        <v>2047993</v>
      </c>
      <c r="I57" s="10">
        <f t="shared" si="91"/>
        <v>2738776</v>
      </c>
      <c r="J57" s="11">
        <f t="shared" si="84"/>
        <v>2482166</v>
      </c>
      <c r="K57" s="2"/>
      <c r="L57" s="48">
        <f t="shared" si="74"/>
        <v>3.5493472444877304E-3</v>
      </c>
      <c r="M57" s="17">
        <f t="shared" si="75"/>
        <v>3.9634506319459091E-3</v>
      </c>
      <c r="N57" s="17">
        <f t="shared" si="76"/>
        <v>4.1174294331756539E-3</v>
      </c>
      <c r="O57" s="17">
        <f t="shared" si="77"/>
        <v>4.2726817035566612E-3</v>
      </c>
      <c r="P57" s="17">
        <f t="shared" si="78"/>
        <v>5.0098307781269369E-3</v>
      </c>
      <c r="Q57" s="17">
        <f t="shared" si="85"/>
        <v>3.5358117805819917E-3</v>
      </c>
      <c r="R57" s="17">
        <f t="shared" si="79"/>
        <v>3.7479430847275502E-3</v>
      </c>
      <c r="S57" s="18">
        <f t="shared" si="80"/>
        <v>3.2108217813020448E-3</v>
      </c>
      <c r="U57" s="112">
        <f t="shared" si="55"/>
        <v>-9.3695139726651611E-2</v>
      </c>
      <c r="V57" s="74">
        <f t="shared" si="56"/>
        <v>-5.371213034255054E-2</v>
      </c>
    </row>
    <row r="58" spans="1:22" ht="19.5" customHeight="1" x14ac:dyDescent="0.25">
      <c r="A58" s="23"/>
      <c r="B58" t="s">
        <v>84</v>
      </c>
      <c r="C58" s="9">
        <f t="shared" ref="C58:E58" si="92">C42+C50</f>
        <v>0</v>
      </c>
      <c r="D58" s="10">
        <f t="shared" si="92"/>
        <v>0</v>
      </c>
      <c r="E58" s="10">
        <f t="shared" si="92"/>
        <v>0</v>
      </c>
      <c r="F58" s="10">
        <f t="shared" ref="F58" si="93">F42+F50</f>
        <v>0</v>
      </c>
      <c r="G58" s="10">
        <f t="shared" ref="G58:I58" si="94">G42+G50</f>
        <v>0</v>
      </c>
      <c r="H58" s="10">
        <f t="shared" si="94"/>
        <v>31630</v>
      </c>
      <c r="I58" s="10">
        <f t="shared" si="94"/>
        <v>88227</v>
      </c>
      <c r="J58" s="11">
        <f t="shared" si="84"/>
        <v>10317</v>
      </c>
      <c r="K58" s="2"/>
      <c r="L58" s="48">
        <f t="shared" si="74"/>
        <v>0</v>
      </c>
      <c r="M58" s="17">
        <f t="shared" si="75"/>
        <v>0</v>
      </c>
      <c r="N58" s="17">
        <f t="shared" si="76"/>
        <v>0</v>
      </c>
      <c r="O58" s="17">
        <f t="shared" si="77"/>
        <v>0</v>
      </c>
      <c r="P58" s="17">
        <f t="shared" si="78"/>
        <v>0</v>
      </c>
      <c r="Q58" s="17">
        <f t="shared" si="85"/>
        <v>5.4608451601059374E-5</v>
      </c>
      <c r="R58" s="17">
        <f t="shared" si="79"/>
        <v>1.2073633423699403E-4</v>
      </c>
      <c r="S58" s="18">
        <f t="shared" si="80"/>
        <v>1.3345621653706156E-5</v>
      </c>
      <c r="U58" s="112">
        <f t="shared" si="55"/>
        <v>-0.88306300792274472</v>
      </c>
      <c r="V58" s="74">
        <f t="shared" si="56"/>
        <v>-1.0739071258328787E-2</v>
      </c>
    </row>
    <row r="59" spans="1:22" ht="19.5" customHeight="1" x14ac:dyDescent="0.25">
      <c r="A59" s="23"/>
      <c r="B59" t="s">
        <v>85</v>
      </c>
      <c r="C59" s="9">
        <f t="shared" ref="C59:E59" si="95">C43+C51</f>
        <v>0</v>
      </c>
      <c r="D59" s="10">
        <f t="shared" si="95"/>
        <v>0</v>
      </c>
      <c r="E59" s="10">
        <f t="shared" si="95"/>
        <v>0</v>
      </c>
      <c r="F59" s="10">
        <f t="shared" ref="F59" si="96">F43+F51</f>
        <v>0</v>
      </c>
      <c r="G59" s="10">
        <f t="shared" ref="G59:I59" si="97">G43+G51</f>
        <v>0</v>
      </c>
      <c r="H59" s="10">
        <f t="shared" si="97"/>
        <v>38799</v>
      </c>
      <c r="I59" s="10">
        <f t="shared" si="97"/>
        <v>111640</v>
      </c>
      <c r="J59" s="11">
        <f t="shared" si="84"/>
        <v>53644</v>
      </c>
      <c r="K59" s="2"/>
      <c r="L59" s="48">
        <f t="shared" si="74"/>
        <v>0</v>
      </c>
      <c r="M59" s="17">
        <f t="shared" si="75"/>
        <v>0</v>
      </c>
      <c r="N59" s="17">
        <f t="shared" si="76"/>
        <v>0</v>
      </c>
      <c r="O59" s="17">
        <f t="shared" si="77"/>
        <v>0</v>
      </c>
      <c r="P59" s="17">
        <f t="shared" si="78"/>
        <v>0</v>
      </c>
      <c r="Q59" s="17">
        <f t="shared" si="85"/>
        <v>6.6985561608267551E-5</v>
      </c>
      <c r="R59" s="17">
        <f t="shared" si="79"/>
        <v>1.527764103303752E-4</v>
      </c>
      <c r="S59" s="18">
        <f t="shared" si="80"/>
        <v>6.9391540950994773E-5</v>
      </c>
      <c r="U59" s="112">
        <f t="shared" si="55"/>
        <v>-0.51949122178430673</v>
      </c>
      <c r="V59" s="74">
        <f t="shared" si="56"/>
        <v>-8.3384869379380423E-3</v>
      </c>
    </row>
    <row r="60" spans="1:22" ht="19.5" customHeight="1" thickBot="1" x14ac:dyDescent="0.3">
      <c r="A60" s="29"/>
      <c r="B60" s="24" t="s">
        <v>70</v>
      </c>
      <c r="C60" s="30">
        <f t="shared" ref="C60:E60" si="98">C44+C52</f>
        <v>0</v>
      </c>
      <c r="D60" s="31">
        <f t="shared" si="98"/>
        <v>416</v>
      </c>
      <c r="E60" s="31">
        <f t="shared" si="98"/>
        <v>454</v>
      </c>
      <c r="F60" s="31">
        <f t="shared" ref="F60" si="99">F44+F52</f>
        <v>255</v>
      </c>
      <c r="G60" s="31">
        <f t="shared" ref="G60:I60" si="100">G44+G52</f>
        <v>0</v>
      </c>
      <c r="H60" s="31">
        <f t="shared" si="100"/>
        <v>0</v>
      </c>
      <c r="I60" s="31">
        <f t="shared" si="100"/>
        <v>0</v>
      </c>
      <c r="J60" s="40">
        <f t="shared" si="84"/>
        <v>0</v>
      </c>
      <c r="K60" s="2"/>
      <c r="L60" s="114">
        <f t="shared" si="74"/>
        <v>0</v>
      </c>
      <c r="M60" s="51">
        <f t="shared" si="75"/>
        <v>7.2006153507405367E-7</v>
      </c>
      <c r="N60" s="51">
        <f t="shared" si="76"/>
        <v>7.2831585875521575E-7</v>
      </c>
      <c r="O60" s="51">
        <f t="shared" si="77"/>
        <v>3.7305992926871521E-7</v>
      </c>
      <c r="P60" s="51">
        <f t="shared" si="78"/>
        <v>0</v>
      </c>
      <c r="Q60" s="51">
        <f t="shared" si="85"/>
        <v>0</v>
      </c>
      <c r="R60" s="51">
        <f t="shared" si="79"/>
        <v>0</v>
      </c>
      <c r="S60" s="64">
        <f t="shared" si="80"/>
        <v>0</v>
      </c>
      <c r="U60" s="79"/>
      <c r="V60" s="76">
        <f t="shared" si="56"/>
        <v>0</v>
      </c>
    </row>
    <row r="61" spans="1:22" ht="19.5" customHeight="1" x14ac:dyDescent="0.25"/>
    <row r="62" spans="1:22" ht="19.5" customHeight="1" x14ac:dyDescent="0.25"/>
    <row r="63" spans="1:22" x14ac:dyDescent="0.25">
      <c r="A63" s="1" t="s">
        <v>27</v>
      </c>
      <c r="L63" s="1" t="str">
        <f>U3</f>
        <v>VARIAÇÃO (JAN-DEZ)</v>
      </c>
    </row>
    <row r="64" spans="1:22" ht="15.75" thickBot="1" x14ac:dyDescent="0.3"/>
    <row r="65" spans="1:12" ht="24" customHeight="1" x14ac:dyDescent="0.25">
      <c r="A65" s="355" t="s">
        <v>79</v>
      </c>
      <c r="B65" s="386"/>
      <c r="C65" s="357">
        <v>2016</v>
      </c>
      <c r="D65" s="348">
        <v>2017</v>
      </c>
      <c r="E65" s="348">
        <v>2018</v>
      </c>
      <c r="F65" s="353">
        <v>2019</v>
      </c>
      <c r="G65" s="353">
        <v>2020</v>
      </c>
      <c r="H65" s="353">
        <v>2021</v>
      </c>
      <c r="I65" s="348">
        <v>2022</v>
      </c>
      <c r="J65" s="342">
        <v>2023</v>
      </c>
      <c r="L65" s="351" t="s">
        <v>90</v>
      </c>
    </row>
    <row r="66" spans="1:12" ht="20.25" customHeight="1" thickBot="1" x14ac:dyDescent="0.3">
      <c r="A66" s="356"/>
      <c r="B66" s="387"/>
      <c r="C66" s="369"/>
      <c r="D66" s="350"/>
      <c r="E66" s="350"/>
      <c r="F66" s="363"/>
      <c r="G66" s="363"/>
      <c r="H66" s="363"/>
      <c r="I66" s="350"/>
      <c r="J66" s="370"/>
      <c r="L66" s="352"/>
    </row>
    <row r="67" spans="1:12" ht="20.100000000000001" customHeight="1" thickBot="1" x14ac:dyDescent="0.3">
      <c r="A67" s="5" t="s">
        <v>37</v>
      </c>
      <c r="B67" s="6"/>
      <c r="C67" s="83">
        <f>C37/C7</f>
        <v>9.8494977541431705</v>
      </c>
      <c r="D67" s="102">
        <f>D37/D7</f>
        <v>10.411404658338641</v>
      </c>
      <c r="E67" s="102">
        <f>E37/E7</f>
        <v>10.813566770358026</v>
      </c>
      <c r="F67" s="102">
        <f t="shared" ref="F67:J67" si="101">F37/F7</f>
        <v>10.404073354368721</v>
      </c>
      <c r="G67" s="102">
        <f t="shared" si="101"/>
        <v>10.469578868030986</v>
      </c>
      <c r="H67" s="102">
        <f t="shared" ref="H67:I67" si="102">H37/H7</f>
        <v>10.653550547848225</v>
      </c>
      <c r="I67" s="102">
        <f t="shared" si="102"/>
        <v>11.370049860386558</v>
      </c>
      <c r="J67" s="222">
        <f t="shared" si="101"/>
        <v>12.132800367786343</v>
      </c>
      <c r="L67" s="22">
        <f>(J67-I67)/I67</f>
        <v>6.7084183162399336E-2</v>
      </c>
    </row>
    <row r="68" spans="1:12" ht="20.100000000000001" customHeight="1" x14ac:dyDescent="0.25">
      <c r="A68" s="23"/>
      <c r="B68" s="111" t="s">
        <v>65</v>
      </c>
      <c r="C68" s="164">
        <f t="shared" ref="C68:J68" si="103">C38/C8</f>
        <v>3.6930183614591785</v>
      </c>
      <c r="D68" s="165">
        <f t="shared" si="103"/>
        <v>3.846178374708126</v>
      </c>
      <c r="E68" s="165">
        <f t="shared" si="103"/>
        <v>3.5479555383865642</v>
      </c>
      <c r="F68" s="223">
        <f t="shared" si="103"/>
        <v>3.4738775786512592</v>
      </c>
      <c r="G68" s="223">
        <f t="shared" si="103"/>
        <v>3.5189680817224835</v>
      </c>
      <c r="H68" s="223">
        <f t="shared" si="103"/>
        <v>3.5706787879829758</v>
      </c>
      <c r="I68" s="223">
        <f t="shared" si="103"/>
        <v>3.7106634156063354</v>
      </c>
      <c r="J68" s="224">
        <f t="shared" si="103"/>
        <v>3.9684377699494084</v>
      </c>
      <c r="L68" s="28">
        <f t="shared" ref="L68:L89" si="104">(J68-I68)/I68</f>
        <v>6.9468535803846765E-2</v>
      </c>
    </row>
    <row r="69" spans="1:12" ht="20.100000000000001" customHeight="1" x14ac:dyDescent="0.25">
      <c r="A69" s="23"/>
      <c r="B69" s="111" t="s">
        <v>66</v>
      </c>
      <c r="C69" s="164"/>
      <c r="D69" s="165">
        <f t="shared" ref="D69:J69" si="105">D39/D9</f>
        <v>7.166679563568831</v>
      </c>
      <c r="E69" s="165">
        <f t="shared" si="105"/>
        <v>7.166698000877358</v>
      </c>
      <c r="F69" s="223">
        <f t="shared" si="105"/>
        <v>7.1667251877670921</v>
      </c>
      <c r="G69" s="223">
        <f t="shared" si="105"/>
        <v>7.1666259616558801</v>
      </c>
      <c r="H69" s="223">
        <f t="shared" si="105"/>
        <v>7.8392796020770064</v>
      </c>
      <c r="I69" s="223">
        <f t="shared" si="105"/>
        <v>9.4982560829487621</v>
      </c>
      <c r="J69" s="224">
        <f t="shared" si="105"/>
        <v>9.6753501312004051</v>
      </c>
      <c r="L69" s="28">
        <f t="shared" si="104"/>
        <v>1.8644901411908828E-2</v>
      </c>
    </row>
    <row r="70" spans="1:12" ht="20.100000000000001" customHeight="1" x14ac:dyDescent="0.25">
      <c r="A70" s="23"/>
      <c r="B70" s="111" t="s">
        <v>67</v>
      </c>
      <c r="C70" s="164">
        <f t="shared" ref="C70:J70" si="106">C40/C10</f>
        <v>11.43769394680076</v>
      </c>
      <c r="D70" s="165">
        <f t="shared" si="106"/>
        <v>11.792197185065676</v>
      </c>
      <c r="E70" s="165">
        <f t="shared" si="106"/>
        <v>12.280357291607496</v>
      </c>
      <c r="F70" s="223">
        <f t="shared" si="106"/>
        <v>12.214009910256605</v>
      </c>
      <c r="G70" s="223">
        <f t="shared" si="106"/>
        <v>12.424023869009668</v>
      </c>
      <c r="H70" s="223">
        <f t="shared" si="106"/>
        <v>12.626207341385669</v>
      </c>
      <c r="I70" s="223">
        <f t="shared" si="106"/>
        <v>13.288514833385795</v>
      </c>
      <c r="J70" s="224">
        <f t="shared" si="106"/>
        <v>14.088063739995924</v>
      </c>
      <c r="L70" s="28">
        <f t="shared" si="104"/>
        <v>6.0168417361536781E-2</v>
      </c>
    </row>
    <row r="71" spans="1:12" ht="20.100000000000001" customHeight="1" x14ac:dyDescent="0.25">
      <c r="A71" s="23"/>
      <c r="B71" t="s">
        <v>68</v>
      </c>
      <c r="C71" s="164">
        <f t="shared" ref="C71:J71" si="107">C41/C11</f>
        <v>3.2867790174304434</v>
      </c>
      <c r="D71" s="165">
        <f t="shared" si="107"/>
        <v>3.0641662754746912</v>
      </c>
      <c r="E71" s="165">
        <f t="shared" si="107"/>
        <v>3.1555419770605919</v>
      </c>
      <c r="F71" s="223">
        <f t="shared" si="107"/>
        <v>3.0976256418072028</v>
      </c>
      <c r="G71" s="223">
        <f t="shared" si="107"/>
        <v>3.6881953236657412</v>
      </c>
      <c r="H71" s="223">
        <f t="shared" si="107"/>
        <v>3.4390654402225365</v>
      </c>
      <c r="I71" s="223">
        <f t="shared" si="107"/>
        <v>3.3635725142982191</v>
      </c>
      <c r="J71" s="224">
        <f t="shared" si="107"/>
        <v>3.1656902056480654</v>
      </c>
      <c r="L71" s="28">
        <f t="shared" si="104"/>
        <v>-5.8830992288400309E-2</v>
      </c>
    </row>
    <row r="72" spans="1:12" ht="20.100000000000001" customHeight="1" x14ac:dyDescent="0.25">
      <c r="A72" s="23"/>
      <c r="B72" t="s">
        <v>84</v>
      </c>
      <c r="C72" s="164"/>
      <c r="D72" s="165"/>
      <c r="E72" s="165"/>
      <c r="F72" s="223"/>
      <c r="G72" s="223"/>
      <c r="H72" s="223"/>
      <c r="I72" s="223"/>
      <c r="J72" s="224"/>
      <c r="L72" s="28"/>
    </row>
    <row r="73" spans="1:12" ht="20.100000000000001" customHeight="1" x14ac:dyDescent="0.25">
      <c r="A73" s="23"/>
      <c r="B73" t="s">
        <v>85</v>
      </c>
      <c r="C73" s="164"/>
      <c r="D73" s="165"/>
      <c r="E73" s="165"/>
      <c r="F73" s="223"/>
      <c r="G73" s="223"/>
      <c r="H73" s="223"/>
      <c r="I73" s="223"/>
      <c r="J73" s="224"/>
      <c r="L73" s="28"/>
    </row>
    <row r="74" spans="1:12" ht="20.100000000000001" customHeight="1" thickBot="1" x14ac:dyDescent="0.3">
      <c r="A74" s="23"/>
      <c r="B74" t="s">
        <v>70</v>
      </c>
      <c r="C74" s="164"/>
      <c r="D74" s="165"/>
      <c r="E74" s="165"/>
      <c r="F74" s="223"/>
      <c r="G74" s="223"/>
      <c r="H74" s="223"/>
      <c r="I74" s="223"/>
      <c r="J74" s="224"/>
      <c r="L74" s="28"/>
    </row>
    <row r="75" spans="1:12" ht="20.100000000000001" customHeight="1" thickBot="1" x14ac:dyDescent="0.3">
      <c r="A75" s="5" t="s">
        <v>36</v>
      </c>
      <c r="B75" s="6"/>
      <c r="C75" s="83">
        <f t="shared" ref="C75:J75" si="108">C45/C15</f>
        <v>3.2123307365165226</v>
      </c>
      <c r="D75" s="102">
        <f t="shared" si="108"/>
        <v>3.4169911944004991</v>
      </c>
      <c r="E75" s="102">
        <f t="shared" si="108"/>
        <v>3.594888865750693</v>
      </c>
      <c r="F75" s="102">
        <f t="shared" si="108"/>
        <v>3.6577742806699343</v>
      </c>
      <c r="G75" s="102">
        <f t="shared" si="108"/>
        <v>3.7299053053651443</v>
      </c>
      <c r="H75" s="102">
        <f t="shared" si="108"/>
        <v>3.9302266576318852</v>
      </c>
      <c r="I75" s="102">
        <f t="shared" si="108"/>
        <v>4.1534045719061563</v>
      </c>
      <c r="J75" s="222">
        <f t="shared" si="108"/>
        <v>4.3447711349787292</v>
      </c>
      <c r="L75" s="22">
        <f t="shared" si="104"/>
        <v>4.6074626191483073E-2</v>
      </c>
    </row>
    <row r="76" spans="1:12" ht="20.100000000000001" customHeight="1" x14ac:dyDescent="0.25">
      <c r="A76" s="23"/>
      <c r="B76" t="s">
        <v>65</v>
      </c>
      <c r="C76" s="164">
        <f t="shared" ref="C76:J76" si="109">C46/C16</f>
        <v>1.4934420664299528</v>
      </c>
      <c r="D76" s="165">
        <f t="shared" si="109"/>
        <v>1.5728556903652811</v>
      </c>
      <c r="E76" s="165">
        <f t="shared" si="109"/>
        <v>1.6319326577041899</v>
      </c>
      <c r="F76" s="223">
        <f t="shared" si="109"/>
        <v>1.6117177077449589</v>
      </c>
      <c r="G76" s="223">
        <f t="shared" si="109"/>
        <v>1.7063805000410912</v>
      </c>
      <c r="H76" s="223">
        <f t="shared" si="109"/>
        <v>1.7202838820692761</v>
      </c>
      <c r="I76" s="223">
        <f t="shared" si="109"/>
        <v>1.7871133930167382</v>
      </c>
      <c r="J76" s="224">
        <f t="shared" si="109"/>
        <v>1.8625338705482168</v>
      </c>
      <c r="L76" s="28">
        <f t="shared" si="104"/>
        <v>4.2202401832020869E-2</v>
      </c>
    </row>
    <row r="77" spans="1:12" ht="20.100000000000001" customHeight="1" x14ac:dyDescent="0.25">
      <c r="A77" s="23"/>
      <c r="B77" t="s">
        <v>66</v>
      </c>
      <c r="C77" s="164"/>
      <c r="D77" s="165"/>
      <c r="E77" s="165"/>
      <c r="F77" s="223"/>
      <c r="G77" s="223"/>
      <c r="H77" s="223"/>
      <c r="I77" s="223"/>
      <c r="J77" s="224"/>
      <c r="L77" s="28"/>
    </row>
    <row r="78" spans="1:12" ht="20.100000000000001" customHeight="1" x14ac:dyDescent="0.25">
      <c r="A78" s="23"/>
      <c r="B78" t="s">
        <v>67</v>
      </c>
      <c r="C78" s="164">
        <f t="shared" ref="C78:J78" si="110">C48/C18</f>
        <v>3.4910603079538358</v>
      </c>
      <c r="D78" s="165">
        <f t="shared" si="110"/>
        <v>3.6806052214736713</v>
      </c>
      <c r="E78" s="165">
        <f t="shared" si="110"/>
        <v>3.8601020428309649</v>
      </c>
      <c r="F78" s="223">
        <f t="shared" si="110"/>
        <v>3.9807372284039344</v>
      </c>
      <c r="G78" s="223">
        <f t="shared" si="110"/>
        <v>4.0441689969143733</v>
      </c>
      <c r="H78" s="223">
        <f t="shared" si="110"/>
        <v>4.2378478753163655</v>
      </c>
      <c r="I78" s="223">
        <f t="shared" si="110"/>
        <v>4.4504214841579453</v>
      </c>
      <c r="J78" s="224">
        <f t="shared" si="110"/>
        <v>4.6436454529145079</v>
      </c>
      <c r="L78" s="28">
        <f t="shared" si="104"/>
        <v>4.3417004309451862E-2</v>
      </c>
    </row>
    <row r="79" spans="1:12" ht="20.100000000000001" customHeight="1" x14ac:dyDescent="0.25">
      <c r="A79" s="23"/>
      <c r="B79" t="s">
        <v>68</v>
      </c>
      <c r="C79" s="164">
        <f t="shared" ref="C79:J79" si="111">C49/C19</f>
        <v>1.2436844975967962</v>
      </c>
      <c r="D79" s="165">
        <f t="shared" si="111"/>
        <v>1.2951535524297511</v>
      </c>
      <c r="E79" s="165">
        <f t="shared" si="111"/>
        <v>1.2663558044980239</v>
      </c>
      <c r="F79" s="223">
        <f t="shared" si="111"/>
        <v>1.2478986659216935</v>
      </c>
      <c r="G79" s="223">
        <f t="shared" si="111"/>
        <v>1.2361268153422988</v>
      </c>
      <c r="H79" s="223">
        <f t="shared" si="111"/>
        <v>1.2034259722917711</v>
      </c>
      <c r="I79" s="223">
        <f t="shared" si="111"/>
        <v>1.2710151081403154</v>
      </c>
      <c r="J79" s="224">
        <f t="shared" si="111"/>
        <v>1.3228168234817024</v>
      </c>
      <c r="L79" s="28">
        <f t="shared" si="104"/>
        <v>4.0756175917673103E-2</v>
      </c>
    </row>
    <row r="80" spans="1:12" ht="20.100000000000001" customHeight="1" x14ac:dyDescent="0.25">
      <c r="A80" s="23"/>
      <c r="B80" t="s">
        <v>84</v>
      </c>
      <c r="C80" s="164"/>
      <c r="D80" s="165"/>
      <c r="E80" s="165"/>
      <c r="F80" s="223"/>
      <c r="G80" s="223"/>
      <c r="H80" s="223">
        <f t="shared" ref="H80:J80" si="112">H50/H20</f>
        <v>7.3729603729603728</v>
      </c>
      <c r="I80" s="223">
        <f t="shared" si="112"/>
        <v>9.4380616174582794</v>
      </c>
      <c r="J80" s="224">
        <f t="shared" si="112"/>
        <v>8.6262541806020074</v>
      </c>
      <c r="L80" s="28">
        <f t="shared" si="104"/>
        <v>-8.6014212426268957E-2</v>
      </c>
    </row>
    <row r="81" spans="1:12" ht="20.100000000000001" customHeight="1" x14ac:dyDescent="0.25">
      <c r="A81" s="23"/>
      <c r="B81" t="s">
        <v>85</v>
      </c>
      <c r="C81" s="164"/>
      <c r="D81" s="165"/>
      <c r="E81" s="165"/>
      <c r="F81" s="223"/>
      <c r="G81" s="223"/>
      <c r="H81" s="223">
        <f t="shared" ref="H81:J81" si="113">H51/H21</f>
        <v>3.2897235882652196</v>
      </c>
      <c r="I81" s="223">
        <f t="shared" si="113"/>
        <v>3.3948608788201309</v>
      </c>
      <c r="J81" s="224">
        <f t="shared" si="113"/>
        <v>3.2914468032887472</v>
      </c>
      <c r="L81" s="28">
        <f t="shared" si="104"/>
        <v>-3.046194799220309E-2</v>
      </c>
    </row>
    <row r="82" spans="1:12" ht="20.100000000000001" customHeight="1" thickBot="1" x14ac:dyDescent="0.3">
      <c r="A82" s="23"/>
      <c r="B82" t="s">
        <v>70</v>
      </c>
      <c r="C82" s="164"/>
      <c r="D82" s="165">
        <f t="shared" ref="D82:F82" si="114">D52/D22</f>
        <v>17.333333333333332</v>
      </c>
      <c r="E82" s="165">
        <f t="shared" si="114"/>
        <v>15.655172413793103</v>
      </c>
      <c r="F82" s="223">
        <f t="shared" si="114"/>
        <v>11.590909090909092</v>
      </c>
      <c r="G82" s="223"/>
      <c r="H82" s="223"/>
      <c r="I82" s="223"/>
      <c r="J82" s="224"/>
      <c r="L82" s="28"/>
    </row>
    <row r="83" spans="1:12" ht="20.100000000000001" customHeight="1" thickBot="1" x14ac:dyDescent="0.3">
      <c r="A83" s="45" t="s">
        <v>21</v>
      </c>
      <c r="B83" s="70"/>
      <c r="C83" s="225">
        <f t="shared" ref="C83:J83" si="115">C53/C23</f>
        <v>4.7569112942824816</v>
      </c>
      <c r="D83" s="85">
        <f t="shared" si="115"/>
        <v>5.1415914345030833</v>
      </c>
      <c r="E83" s="85">
        <f t="shared" si="115"/>
        <v>5.4155944930994329</v>
      </c>
      <c r="F83" s="85">
        <f t="shared" si="115"/>
        <v>5.4858614904670739</v>
      </c>
      <c r="G83" s="85">
        <f t="shared" si="115"/>
        <v>4.8047074816599187</v>
      </c>
      <c r="H83" s="85">
        <f t="shared" si="115"/>
        <v>4.9401974342878567</v>
      </c>
      <c r="I83" s="85">
        <f t="shared" si="115"/>
        <v>5.8868371197550262</v>
      </c>
      <c r="J83" s="253">
        <f t="shared" si="115"/>
        <v>6.2958351605795126</v>
      </c>
      <c r="L83" s="97">
        <f t="shared" si="104"/>
        <v>6.9476704128940872E-2</v>
      </c>
    </row>
    <row r="84" spans="1:12" ht="20.100000000000001" customHeight="1" x14ac:dyDescent="0.25">
      <c r="A84" s="23"/>
      <c r="B84" t="s">
        <v>65</v>
      </c>
      <c r="C84" s="164">
        <f t="shared" ref="C84:J84" si="116">C54/C24</f>
        <v>2.1389747303458471</v>
      </c>
      <c r="D84" s="165">
        <f t="shared" si="116"/>
        <v>2.2251103392291163</v>
      </c>
      <c r="E84" s="165">
        <f t="shared" si="116"/>
        <v>2.1921401019079156</v>
      </c>
      <c r="F84" s="165">
        <f t="shared" si="116"/>
        <v>2.2461402270342883</v>
      </c>
      <c r="G84" s="165">
        <f t="shared" si="116"/>
        <v>2.0994181246132841</v>
      </c>
      <c r="H84" s="165">
        <f t="shared" si="116"/>
        <v>2.1260556223238143</v>
      </c>
      <c r="I84" s="165">
        <f t="shared" si="116"/>
        <v>2.4362622379236867</v>
      </c>
      <c r="J84" s="224">
        <f t="shared" si="116"/>
        <v>2.5982282715258265</v>
      </c>
      <c r="L84" s="163">
        <f t="shared" si="104"/>
        <v>6.6481362753533432E-2</v>
      </c>
    </row>
    <row r="85" spans="1:12" ht="20.100000000000001" customHeight="1" x14ac:dyDescent="0.25">
      <c r="A85" s="23"/>
      <c r="B85" t="s">
        <v>66</v>
      </c>
      <c r="C85" s="164"/>
      <c r="D85" s="165">
        <f t="shared" ref="D85:J85" si="117">D55/D25</f>
        <v>7.166679563568831</v>
      </c>
      <c r="E85" s="165">
        <f t="shared" si="117"/>
        <v>7.166698000877358</v>
      </c>
      <c r="F85" s="165">
        <f t="shared" si="117"/>
        <v>7.1667251877670921</v>
      </c>
      <c r="G85" s="165">
        <f t="shared" si="117"/>
        <v>7.1666259616558801</v>
      </c>
      <c r="H85" s="165">
        <f t="shared" si="117"/>
        <v>7.8392796020770064</v>
      </c>
      <c r="I85" s="165">
        <f t="shared" si="117"/>
        <v>9.4982560829487621</v>
      </c>
      <c r="J85" s="224">
        <f t="shared" si="117"/>
        <v>9.6753501312004051</v>
      </c>
      <c r="L85" s="28">
        <f t="shared" si="104"/>
        <v>1.8644901411908828E-2</v>
      </c>
    </row>
    <row r="86" spans="1:12" ht="20.100000000000001" customHeight="1" x14ac:dyDescent="0.25">
      <c r="A86" s="23"/>
      <c r="B86" t="s">
        <v>67</v>
      </c>
      <c r="C86" s="164">
        <f t="shared" ref="C86:J86" si="118">C56/C26</f>
        <v>5.2313248842630777</v>
      </c>
      <c r="D86" s="165">
        <f t="shared" si="118"/>
        <v>5.5980166506231033</v>
      </c>
      <c r="E86" s="165">
        <f t="shared" si="118"/>
        <v>5.8933513866208029</v>
      </c>
      <c r="F86" s="165">
        <f t="shared" si="118"/>
        <v>6.0730719928039765</v>
      </c>
      <c r="G86" s="165">
        <f t="shared" si="118"/>
        <v>5.2648168901350445</v>
      </c>
      <c r="H86" s="165">
        <f t="shared" si="118"/>
        <v>5.3695738872606009</v>
      </c>
      <c r="I86" s="165">
        <f t="shared" si="118"/>
        <v>6.3962742189070481</v>
      </c>
      <c r="J86" s="224">
        <f t="shared" si="118"/>
        <v>6.8254672791128996</v>
      </c>
      <c r="L86" s="28">
        <f t="shared" si="104"/>
        <v>6.7100478421825566E-2</v>
      </c>
    </row>
    <row r="87" spans="1:12" ht="20.100000000000001" customHeight="1" x14ac:dyDescent="0.25">
      <c r="A87" s="23"/>
      <c r="B87" t="s">
        <v>68</v>
      </c>
      <c r="C87" s="164">
        <f t="shared" ref="C87:J87" si="119">C57/C27</f>
        <v>2.5258922375773838</v>
      </c>
      <c r="D87" s="165">
        <f t="shared" si="119"/>
        <v>2.4776537038239304</v>
      </c>
      <c r="E87" s="165">
        <f t="shared" si="119"/>
        <v>2.6141439079588764</v>
      </c>
      <c r="F87" s="165">
        <f t="shared" si="119"/>
        <v>2.4093725637397858</v>
      </c>
      <c r="G87" s="165">
        <f t="shared" si="119"/>
        <v>2.5373116913667371</v>
      </c>
      <c r="H87" s="165">
        <f t="shared" si="119"/>
        <v>2.2577989692142326</v>
      </c>
      <c r="I87" s="165">
        <f t="shared" si="119"/>
        <v>2.6300421667020375</v>
      </c>
      <c r="J87" s="224">
        <f t="shared" si="119"/>
        <v>2.5608771191336932</v>
      </c>
      <c r="L87" s="28">
        <f t="shared" si="104"/>
        <v>-2.6298075538109856E-2</v>
      </c>
    </row>
    <row r="88" spans="1:12" ht="20.100000000000001" customHeight="1" x14ac:dyDescent="0.25">
      <c r="A88" s="23"/>
      <c r="B88" t="s">
        <v>84</v>
      </c>
      <c r="C88" s="164"/>
      <c r="D88" s="165"/>
      <c r="E88" s="165"/>
      <c r="F88" s="165"/>
      <c r="G88" s="165"/>
      <c r="H88" s="165">
        <f t="shared" ref="H88:J88" si="120">H58/H28</f>
        <v>7.3729603729603728</v>
      </c>
      <c r="I88" s="165">
        <f t="shared" si="120"/>
        <v>9.4380616174582794</v>
      </c>
      <c r="J88" s="224">
        <f t="shared" si="120"/>
        <v>8.6262541806020074</v>
      </c>
      <c r="L88" s="28">
        <f t="shared" si="104"/>
        <v>-8.6014212426268957E-2</v>
      </c>
    </row>
    <row r="89" spans="1:12" ht="20.100000000000001" customHeight="1" x14ac:dyDescent="0.25">
      <c r="A89" s="23"/>
      <c r="B89" t="s">
        <v>85</v>
      </c>
      <c r="C89" s="164"/>
      <c r="D89" s="165"/>
      <c r="E89" s="165"/>
      <c r="F89" s="165"/>
      <c r="G89" s="165"/>
      <c r="H89" s="165">
        <f t="shared" ref="H89:J89" si="121">H59/H29</f>
        <v>3.2897235882652196</v>
      </c>
      <c r="I89" s="165">
        <f t="shared" si="121"/>
        <v>3.3948608788201309</v>
      </c>
      <c r="J89" s="224">
        <f t="shared" si="121"/>
        <v>3.2914468032887472</v>
      </c>
      <c r="L89" s="28">
        <f t="shared" si="104"/>
        <v>-3.046194799220309E-2</v>
      </c>
    </row>
    <row r="90" spans="1:12" ht="20.100000000000001" customHeight="1" thickBot="1" x14ac:dyDescent="0.3">
      <c r="A90" s="29"/>
      <c r="B90" s="24" t="s">
        <v>70</v>
      </c>
      <c r="C90" s="166"/>
      <c r="D90" s="167">
        <f t="shared" ref="D90:F90" si="122">D60/D30</f>
        <v>17.333333333333332</v>
      </c>
      <c r="E90" s="167">
        <f t="shared" si="122"/>
        <v>15.655172413793103</v>
      </c>
      <c r="F90" s="167">
        <f t="shared" si="122"/>
        <v>11.590909090909092</v>
      </c>
      <c r="G90" s="167"/>
      <c r="H90" s="167"/>
      <c r="I90" s="167"/>
      <c r="J90" s="226"/>
      <c r="L90" s="32"/>
    </row>
    <row r="91" spans="1:12" ht="20.100000000000001" customHeight="1" x14ac:dyDescent="0.25"/>
    <row r="92" spans="1:12" ht="15.75" x14ac:dyDescent="0.25">
      <c r="A92" s="69" t="s">
        <v>39</v>
      </c>
    </row>
  </sheetData>
  <mergeCells count="46">
    <mergeCell ref="U35:V35"/>
    <mergeCell ref="S5:S6"/>
    <mergeCell ref="S35:S36"/>
    <mergeCell ref="M35:M36"/>
    <mergeCell ref="N35:N36"/>
    <mergeCell ref="M5:M6"/>
    <mergeCell ref="N5:N6"/>
    <mergeCell ref="R5:R6"/>
    <mergeCell ref="R35:R36"/>
    <mergeCell ref="O5:O6"/>
    <mergeCell ref="O35:O36"/>
    <mergeCell ref="U5:V5"/>
    <mergeCell ref="P5:P6"/>
    <mergeCell ref="H5:H6"/>
    <mergeCell ref="A35:B36"/>
    <mergeCell ref="C35:C36"/>
    <mergeCell ref="Q5:Q6"/>
    <mergeCell ref="A5:B6"/>
    <mergeCell ref="C5:C6"/>
    <mergeCell ref="D5:D6"/>
    <mergeCell ref="E5:E6"/>
    <mergeCell ref="L5:L6"/>
    <mergeCell ref="J5:J6"/>
    <mergeCell ref="I5:I6"/>
    <mergeCell ref="F5:F6"/>
    <mergeCell ref="G5:G6"/>
    <mergeCell ref="D35:D36"/>
    <mergeCell ref="E35:E36"/>
    <mergeCell ref="F35:F36"/>
    <mergeCell ref="A65:B66"/>
    <mergeCell ref="C65:C66"/>
    <mergeCell ref="D65:D66"/>
    <mergeCell ref="E65:E66"/>
    <mergeCell ref="F65:F66"/>
    <mergeCell ref="Q35:Q36"/>
    <mergeCell ref="G35:G36"/>
    <mergeCell ref="P35:P36"/>
    <mergeCell ref="L35:L36"/>
    <mergeCell ref="G65:G66"/>
    <mergeCell ref="L65:L66"/>
    <mergeCell ref="H65:H66"/>
    <mergeCell ref="J65:J66"/>
    <mergeCell ref="I65:I66"/>
    <mergeCell ref="J35:J36"/>
    <mergeCell ref="I35:I36"/>
    <mergeCell ref="H35:H3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4776A87-BF92-4671-A48A-347A011402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L67:L90</xm:sqref>
        </x14:conditionalFormatting>
        <x14:conditionalFormatting xmlns:xm="http://schemas.microsoft.com/office/excel/2006/main">
          <x14:cfRule type="iconSet" priority="3" id="{A66BEC17-CC6E-4251-BAB2-343D57AF40F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U7:V30</xm:sqref>
        </x14:conditionalFormatting>
        <x14:conditionalFormatting xmlns:xm="http://schemas.microsoft.com/office/excel/2006/main">
          <x14:cfRule type="iconSet" priority="2" id="{79807822-C6B8-497C-925B-3F90C483CE0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U37:V60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7">
    <pageSetUpPr fitToPage="1"/>
  </sheetPr>
  <dimension ref="A1:Y110"/>
  <sheetViews>
    <sheetView showGridLines="0" topLeftCell="A38" workbookViewId="0">
      <selection activeCell="L107" sqref="L107"/>
    </sheetView>
  </sheetViews>
  <sheetFormatPr defaultRowHeight="15" x14ac:dyDescent="0.25"/>
  <cols>
    <col min="1" max="1" width="2.85546875" customWidth="1"/>
    <col min="2" max="2" width="23" customWidth="1"/>
    <col min="3" max="9" width="12" customWidth="1"/>
    <col min="10" max="10" width="12.42578125" customWidth="1"/>
    <col min="11" max="11" width="2.5703125" customWidth="1"/>
    <col min="12" max="13" width="10.28515625" customWidth="1"/>
    <col min="14" max="18" width="11.140625" customWidth="1"/>
    <col min="19" max="19" width="11.7109375" customWidth="1"/>
    <col min="20" max="20" width="2.5703125" customWidth="1"/>
    <col min="21" max="22" width="11.140625" customWidth="1"/>
    <col min="23" max="24" width="10.28515625" customWidth="1"/>
    <col min="25" max="25" width="1.85546875" customWidth="1"/>
    <col min="29" max="29" width="11.5703125" customWidth="1"/>
  </cols>
  <sheetData>
    <row r="1" spans="1:25" x14ac:dyDescent="0.25">
      <c r="A1" s="1" t="s">
        <v>75</v>
      </c>
    </row>
    <row r="2" spans="1:25" x14ac:dyDescent="0.25">
      <c r="A2" s="1"/>
    </row>
    <row r="3" spans="1:25" x14ac:dyDescent="0.25">
      <c r="A3" s="1" t="s">
        <v>22</v>
      </c>
      <c r="L3" s="1" t="s">
        <v>24</v>
      </c>
      <c r="U3" s="1" t="str">
        <f>'7'!U3</f>
        <v>VARIAÇÃO (JAN-DEZ)</v>
      </c>
    </row>
    <row r="4" spans="1:25" ht="15.75" thickBot="1" x14ac:dyDescent="0.3"/>
    <row r="5" spans="1:25" ht="24" customHeight="1" x14ac:dyDescent="0.25">
      <c r="A5" s="355" t="s">
        <v>79</v>
      </c>
      <c r="B5" s="386"/>
      <c r="C5" s="357">
        <v>2016</v>
      </c>
      <c r="D5" s="348">
        <v>2017</v>
      </c>
      <c r="E5" s="348">
        <v>2018</v>
      </c>
      <c r="F5" s="348">
        <v>2019</v>
      </c>
      <c r="G5" s="348">
        <v>2020</v>
      </c>
      <c r="H5" s="348">
        <v>2021</v>
      </c>
      <c r="I5" s="348">
        <v>2022</v>
      </c>
      <c r="J5" s="342">
        <v>2023</v>
      </c>
      <c r="L5" s="373">
        <v>2016</v>
      </c>
      <c r="M5" s="348">
        <v>2017</v>
      </c>
      <c r="N5" s="348">
        <v>2018</v>
      </c>
      <c r="O5" s="348">
        <v>2019</v>
      </c>
      <c r="P5" s="348">
        <v>2020</v>
      </c>
      <c r="Q5" s="348">
        <v>2021</v>
      </c>
      <c r="R5" s="348">
        <v>2022</v>
      </c>
      <c r="S5" s="342">
        <v>2023</v>
      </c>
      <c r="U5" s="388" t="s">
        <v>88</v>
      </c>
      <c r="V5" s="389"/>
    </row>
    <row r="6" spans="1:25" ht="20.25" customHeight="1" thickBot="1" x14ac:dyDescent="0.3">
      <c r="A6" s="356"/>
      <c r="B6" s="387"/>
      <c r="C6" s="369"/>
      <c r="D6" s="350"/>
      <c r="E6" s="350"/>
      <c r="F6" s="350"/>
      <c r="G6" s="350"/>
      <c r="H6" s="350"/>
      <c r="I6" s="350"/>
      <c r="J6" s="370"/>
      <c r="L6" s="374"/>
      <c r="M6" s="350"/>
      <c r="N6" s="350"/>
      <c r="O6" s="350"/>
      <c r="P6" s="350"/>
      <c r="Q6" s="350"/>
      <c r="R6" s="350"/>
      <c r="S6" s="370"/>
      <c r="U6" s="99" t="s">
        <v>0</v>
      </c>
      <c r="V6" s="36" t="s">
        <v>38</v>
      </c>
    </row>
    <row r="7" spans="1:25" ht="20.100000000000001" customHeight="1" thickBot="1" x14ac:dyDescent="0.3">
      <c r="A7" s="5" t="s">
        <v>37</v>
      </c>
      <c r="B7" s="6"/>
      <c r="C7" s="12">
        <v>48051990</v>
      </c>
      <c r="D7" s="13">
        <v>52503615</v>
      </c>
      <c r="E7" s="13">
        <v>52337646</v>
      </c>
      <c r="F7" s="34">
        <v>55432735</v>
      </c>
      <c r="G7" s="34">
        <v>31472540</v>
      </c>
      <c r="H7" s="34">
        <v>28211839</v>
      </c>
      <c r="I7" s="34">
        <v>54339789</v>
      </c>
      <c r="J7" s="14">
        <v>56985930</v>
      </c>
      <c r="K7" s="1"/>
      <c r="L7" s="103">
        <f>C7/C27</f>
        <v>0.32652158243079221</v>
      </c>
      <c r="M7" s="20">
        <f>D7/D27</f>
        <v>0.33866384265840116</v>
      </c>
      <c r="N7" s="20">
        <f>E7/E27</f>
        <v>0.35128215295789383</v>
      </c>
      <c r="O7" s="20">
        <f>F7/F27</f>
        <v>0.36067818363360377</v>
      </c>
      <c r="P7" s="173">
        <f>G7/G27</f>
        <v>0.22686829052615803</v>
      </c>
      <c r="Q7" s="173">
        <f t="shared" ref="Q7:R7" si="0">H7/H27</f>
        <v>0.20977130922871359</v>
      </c>
      <c r="R7" s="173">
        <f t="shared" si="0"/>
        <v>0.3547651996602989</v>
      </c>
      <c r="S7" s="21">
        <f>J7/J27</f>
        <v>0.36974049325503067</v>
      </c>
      <c r="T7" s="1"/>
      <c r="U7" s="43">
        <f>(J7-I7)/I7</f>
        <v>4.869619571029251E-2</v>
      </c>
      <c r="V7" s="71">
        <f>(S7-R7)*100</f>
        <v>1.4975293594731764</v>
      </c>
    </row>
    <row r="8" spans="1:25" ht="20.100000000000001" customHeight="1" x14ac:dyDescent="0.25">
      <c r="A8" s="23"/>
      <c r="B8" s="111" t="s">
        <v>65</v>
      </c>
      <c r="C8" s="9">
        <v>32620110</v>
      </c>
      <c r="D8" s="10">
        <v>34752906</v>
      </c>
      <c r="E8" s="10">
        <v>35348494</v>
      </c>
      <c r="F8" s="33">
        <v>37381333</v>
      </c>
      <c r="G8" s="33">
        <v>20886109</v>
      </c>
      <c r="H8" s="33">
        <v>18531059</v>
      </c>
      <c r="I8" s="208">
        <v>36139645</v>
      </c>
      <c r="J8" s="11">
        <v>38391195</v>
      </c>
      <c r="L8" s="48">
        <f t="shared" ref="L8:L14" si="1">C8/$C$7</f>
        <v>0.67885034521983378</v>
      </c>
      <c r="M8" s="17">
        <f t="shared" ref="M8:M14" si="2">D8/$D$7</f>
        <v>0.6619145367418986</v>
      </c>
      <c r="N8" s="17">
        <f t="shared" ref="N8:N14" si="3">E8/$E$7</f>
        <v>0.67539327236842095</v>
      </c>
      <c r="O8" s="35">
        <f t="shared" ref="O8:O14" si="4">F8/$F$7</f>
        <v>0.67435483744397606</v>
      </c>
      <c r="P8" s="35">
        <f t="shared" ref="P8:P14" si="5">G8/$G$7</f>
        <v>0.66362959583179493</v>
      </c>
      <c r="Q8" s="35">
        <f>H8/$H$7</f>
        <v>0.65685398956090735</v>
      </c>
      <c r="R8" s="35">
        <f t="shared" ref="R8:R14" si="6">I8/$I$7</f>
        <v>0.66506781982535856</v>
      </c>
      <c r="S8" s="18">
        <f t="shared" ref="S8:S14" si="7">J8/$J$7</f>
        <v>0.67369603338929451</v>
      </c>
      <c r="U8" s="77">
        <f t="shared" ref="U8:U36" si="8">(J8-I8)/I8</f>
        <v>6.2301386745774623E-2</v>
      </c>
      <c r="V8" s="78">
        <f t="shared" ref="V8:V36" si="9">(S8-R8)*100</f>
        <v>0.86282135639359492</v>
      </c>
    </row>
    <row r="9" spans="1:25" ht="20.100000000000001" customHeight="1" x14ac:dyDescent="0.25">
      <c r="A9" s="23"/>
      <c r="B9" s="111" t="s">
        <v>66</v>
      </c>
      <c r="C9" s="9">
        <v>5996156</v>
      </c>
      <c r="D9" s="10">
        <v>7229535</v>
      </c>
      <c r="E9" s="10">
        <v>7753878</v>
      </c>
      <c r="F9" s="33">
        <v>8773924</v>
      </c>
      <c r="G9" s="33">
        <v>4661254</v>
      </c>
      <c r="H9" s="33">
        <v>4596072</v>
      </c>
      <c r="I9" s="10">
        <v>8279307</v>
      </c>
      <c r="J9" s="11">
        <v>8072906</v>
      </c>
      <c r="L9" s="48">
        <f t="shared" si="1"/>
        <v>0.1247847591743859</v>
      </c>
      <c r="M9" s="17">
        <f t="shared" si="2"/>
        <v>0.13769594722191986</v>
      </c>
      <c r="N9" s="17">
        <f t="shared" si="3"/>
        <v>0.14815106510522083</v>
      </c>
      <c r="O9" s="35">
        <f t="shared" si="4"/>
        <v>0.15828055390014584</v>
      </c>
      <c r="P9" s="35">
        <f t="shared" si="5"/>
        <v>0.14810542777926408</v>
      </c>
      <c r="Q9" s="35">
        <f t="shared" ref="Q9:Q16" si="10">H9/$H$7</f>
        <v>0.16291288207053783</v>
      </c>
      <c r="R9" s="35">
        <f t="shared" si="6"/>
        <v>0.15236178042575763</v>
      </c>
      <c r="S9" s="18">
        <f t="shared" si="7"/>
        <v>0.14166489868639504</v>
      </c>
      <c r="U9" s="112">
        <f t="shared" si="8"/>
        <v>-2.4929743515973015E-2</v>
      </c>
      <c r="V9" s="74">
        <f t="shared" si="9"/>
        <v>-1.0696881739362589</v>
      </c>
    </row>
    <row r="10" spans="1:25" ht="20.100000000000001" customHeight="1" x14ac:dyDescent="0.25">
      <c r="A10" s="23"/>
      <c r="B10" s="111" t="s">
        <v>73</v>
      </c>
      <c r="C10" s="9">
        <v>34002</v>
      </c>
      <c r="D10" s="10">
        <v>46873</v>
      </c>
      <c r="E10" s="10">
        <v>70780</v>
      </c>
      <c r="F10" s="33">
        <v>43940</v>
      </c>
      <c r="G10" s="33">
        <v>37473</v>
      </c>
      <c r="H10" s="33">
        <v>26994</v>
      </c>
      <c r="I10" s="10">
        <v>15529</v>
      </c>
      <c r="J10" s="11">
        <v>14416</v>
      </c>
      <c r="L10" s="48">
        <f t="shared" si="1"/>
        <v>7.0760857146603083E-4</v>
      </c>
      <c r="M10" s="17">
        <f t="shared" si="2"/>
        <v>8.9275757488317708E-4</v>
      </c>
      <c r="N10" s="17">
        <f t="shared" si="3"/>
        <v>1.3523726305917541E-3</v>
      </c>
      <c r="O10" s="35">
        <f t="shared" si="4"/>
        <v>7.9267241639800019E-4</v>
      </c>
      <c r="P10" s="35">
        <f t="shared" si="5"/>
        <v>1.19065699813234E-3</v>
      </c>
      <c r="Q10" s="35">
        <f t="shared" si="10"/>
        <v>9.5683234262041545E-4</v>
      </c>
      <c r="R10" s="35">
        <f t="shared" si="6"/>
        <v>2.8577586122021932E-4</v>
      </c>
      <c r="S10" s="18">
        <f t="shared" si="7"/>
        <v>2.5297472551557903E-4</v>
      </c>
      <c r="U10" s="112">
        <f t="shared" si="8"/>
        <v>-7.1672354948805458E-2</v>
      </c>
      <c r="V10" s="74">
        <f t="shared" si="9"/>
        <v>-3.2801135704640287E-3</v>
      </c>
    </row>
    <row r="11" spans="1:25" ht="20.100000000000001" customHeight="1" x14ac:dyDescent="0.25">
      <c r="A11" s="23"/>
      <c r="B11" s="111" t="s">
        <v>67</v>
      </c>
      <c r="C11" s="9">
        <v>7107973</v>
      </c>
      <c r="D11" s="10">
        <v>7808527</v>
      </c>
      <c r="E11" s="10">
        <v>6734725</v>
      </c>
      <c r="F11" s="33">
        <v>6959733</v>
      </c>
      <c r="G11" s="33">
        <v>4458809</v>
      </c>
      <c r="H11" s="33">
        <v>3837005</v>
      </c>
      <c r="I11" s="10">
        <v>7547124</v>
      </c>
      <c r="J11" s="11">
        <v>7515521</v>
      </c>
      <c r="L11" s="48">
        <f t="shared" si="1"/>
        <v>0.14792255221896117</v>
      </c>
      <c r="M11" s="17">
        <f t="shared" si="2"/>
        <v>0.14872360693639858</v>
      </c>
      <c r="N11" s="17">
        <f t="shared" si="3"/>
        <v>0.12867840865445113</v>
      </c>
      <c r="O11" s="35">
        <f t="shared" si="4"/>
        <v>0.12555276228026635</v>
      </c>
      <c r="P11" s="35">
        <f t="shared" si="5"/>
        <v>0.1416729949346319</v>
      </c>
      <c r="Q11" s="35">
        <f t="shared" si="10"/>
        <v>0.13600690830541037</v>
      </c>
      <c r="R11" s="35">
        <f t="shared" si="6"/>
        <v>0.13888762063466975</v>
      </c>
      <c r="S11" s="18">
        <f t="shared" si="7"/>
        <v>0.13188380008889913</v>
      </c>
      <c r="U11" s="112">
        <f t="shared" si="8"/>
        <v>-4.1874229176571106E-3</v>
      </c>
      <c r="V11" s="74">
        <f t="shared" si="9"/>
        <v>-0.70038205457706171</v>
      </c>
    </row>
    <row r="12" spans="1:25" ht="20.100000000000001" customHeight="1" x14ac:dyDescent="0.25">
      <c r="A12" s="23"/>
      <c r="B12" t="s">
        <v>68</v>
      </c>
      <c r="C12" s="9">
        <v>1961496</v>
      </c>
      <c r="D12" s="10">
        <v>2497849</v>
      </c>
      <c r="E12" s="10">
        <v>2289818</v>
      </c>
      <c r="F12" s="33">
        <v>1914368</v>
      </c>
      <c r="G12" s="33">
        <v>1185395</v>
      </c>
      <c r="H12" s="33">
        <v>997003</v>
      </c>
      <c r="I12" s="10">
        <v>1962886</v>
      </c>
      <c r="J12" s="11">
        <v>2555098</v>
      </c>
      <c r="L12" s="48">
        <f t="shared" si="1"/>
        <v>4.0820286527155275E-2</v>
      </c>
      <c r="M12" s="17">
        <f t="shared" si="2"/>
        <v>4.7574800325653768E-2</v>
      </c>
      <c r="N12" s="17">
        <f t="shared" si="3"/>
        <v>4.3750878669629123E-2</v>
      </c>
      <c r="O12" s="35">
        <f t="shared" si="4"/>
        <v>3.4534972881998333E-2</v>
      </c>
      <c r="P12" s="35">
        <f t="shared" si="5"/>
        <v>3.7664421111229029E-2</v>
      </c>
      <c r="Q12" s="35">
        <f t="shared" si="10"/>
        <v>3.5339879828464919E-2</v>
      </c>
      <c r="R12" s="35">
        <f t="shared" si="6"/>
        <v>3.6122444273753065E-2</v>
      </c>
      <c r="S12" s="18">
        <f t="shared" si="7"/>
        <v>4.4837348447239522E-2</v>
      </c>
      <c r="U12" s="112">
        <f t="shared" si="8"/>
        <v>0.30170473476299692</v>
      </c>
      <c r="V12" s="74">
        <f t="shared" si="9"/>
        <v>0.87149041734864574</v>
      </c>
    </row>
    <row r="13" spans="1:25" ht="20.100000000000001" customHeight="1" x14ac:dyDescent="0.25">
      <c r="A13" s="23"/>
      <c r="B13" s="111" t="s">
        <v>84</v>
      </c>
      <c r="C13" s="9"/>
      <c r="D13" s="10"/>
      <c r="E13" s="10"/>
      <c r="F13" s="33">
        <v>0</v>
      </c>
      <c r="G13" s="33">
        <v>0</v>
      </c>
      <c r="H13" s="33">
        <v>6760</v>
      </c>
      <c r="I13" s="10">
        <v>5688</v>
      </c>
      <c r="J13" s="11">
        <v>7868</v>
      </c>
      <c r="L13" s="48">
        <f t="shared" si="1"/>
        <v>0</v>
      </c>
      <c r="M13" s="17">
        <f t="shared" si="2"/>
        <v>0</v>
      </c>
      <c r="N13" s="17">
        <f t="shared" si="3"/>
        <v>0</v>
      </c>
      <c r="O13" s="35">
        <f t="shared" si="4"/>
        <v>0</v>
      </c>
      <c r="P13" s="35">
        <f t="shared" si="5"/>
        <v>0</v>
      </c>
      <c r="Q13" s="35">
        <f t="shared" si="10"/>
        <v>2.3961571594109833E-4</v>
      </c>
      <c r="R13" s="35">
        <f t="shared" si="6"/>
        <v>1.0467467954283003E-4</v>
      </c>
      <c r="S13" s="18">
        <f t="shared" si="7"/>
        <v>1.3806916900364704E-4</v>
      </c>
      <c r="U13" s="112">
        <f t="shared" si="8"/>
        <v>0.38326300984528833</v>
      </c>
      <c r="V13" s="74">
        <f t="shared" si="9"/>
        <v>3.3394489460817009E-3</v>
      </c>
    </row>
    <row r="14" spans="1:25" ht="20.100000000000001" customHeight="1" x14ac:dyDescent="0.25">
      <c r="A14" s="23"/>
      <c r="B14" t="s">
        <v>69</v>
      </c>
      <c r="C14" s="9">
        <v>0</v>
      </c>
      <c r="D14" s="10">
        <v>0</v>
      </c>
      <c r="E14" s="10">
        <v>0</v>
      </c>
      <c r="F14" s="33">
        <v>1164</v>
      </c>
      <c r="G14" s="33">
        <v>537</v>
      </c>
      <c r="H14" s="33">
        <v>0</v>
      </c>
      <c r="I14" s="10">
        <v>0</v>
      </c>
      <c r="J14" s="11">
        <v>296</v>
      </c>
      <c r="L14" s="48">
        <f t="shared" si="1"/>
        <v>0</v>
      </c>
      <c r="M14" s="17">
        <f t="shared" si="2"/>
        <v>0</v>
      </c>
      <c r="N14" s="17">
        <f t="shared" si="3"/>
        <v>0</v>
      </c>
      <c r="O14" s="35">
        <f t="shared" si="4"/>
        <v>2.0998422682914709E-5</v>
      </c>
      <c r="P14" s="35">
        <f t="shared" si="5"/>
        <v>1.7062493208365133E-5</v>
      </c>
      <c r="Q14" s="35">
        <f t="shared" si="10"/>
        <v>0</v>
      </c>
      <c r="R14" s="35">
        <f t="shared" si="6"/>
        <v>0</v>
      </c>
      <c r="S14" s="18">
        <f t="shared" si="7"/>
        <v>5.194264619354286E-6</v>
      </c>
      <c r="U14" s="112"/>
      <c r="V14" s="74">
        <f t="shared" si="9"/>
        <v>5.1942646193542863E-4</v>
      </c>
      <c r="Y14" s="1"/>
    </row>
    <row r="15" spans="1:25" ht="20.100000000000001" customHeight="1" x14ac:dyDescent="0.25">
      <c r="A15" s="23"/>
      <c r="B15" s="111" t="s">
        <v>85</v>
      </c>
      <c r="C15" s="9"/>
      <c r="D15" s="10"/>
      <c r="E15" s="10"/>
      <c r="F15" s="33"/>
      <c r="G15" s="33"/>
      <c r="H15" s="33">
        <v>0</v>
      </c>
      <c r="I15" s="10">
        <v>0</v>
      </c>
      <c r="J15" s="11">
        <v>0</v>
      </c>
      <c r="L15" s="48"/>
      <c r="M15" s="17"/>
      <c r="N15" s="17"/>
      <c r="O15" s="35"/>
      <c r="P15" s="35"/>
      <c r="Q15" s="35">
        <f t="shared" si="10"/>
        <v>0</v>
      </c>
      <c r="R15" s="35"/>
      <c r="S15" s="18"/>
      <c r="U15" s="112"/>
      <c r="V15" s="74">
        <f t="shared" si="9"/>
        <v>0</v>
      </c>
      <c r="Y15" s="1"/>
    </row>
    <row r="16" spans="1:25" ht="20.100000000000001" customHeight="1" thickBot="1" x14ac:dyDescent="0.3">
      <c r="A16" s="23"/>
      <c r="B16" t="s">
        <v>71</v>
      </c>
      <c r="C16" s="9">
        <v>332253</v>
      </c>
      <c r="D16" s="10">
        <v>167925</v>
      </c>
      <c r="E16" s="10">
        <v>139951</v>
      </c>
      <c r="F16" s="33">
        <v>358273</v>
      </c>
      <c r="G16" s="33">
        <v>242963</v>
      </c>
      <c r="H16" s="33">
        <v>216946</v>
      </c>
      <c r="I16" s="31">
        <v>389610</v>
      </c>
      <c r="J16" s="40">
        <v>428630</v>
      </c>
      <c r="L16" s="48">
        <f>C16/$C$7</f>
        <v>6.9144482881978459E-3</v>
      </c>
      <c r="M16" s="17">
        <f>D16/$D$7</f>
        <v>3.1983511992459946E-3</v>
      </c>
      <c r="N16" s="17">
        <f>E16/$E$7</f>
        <v>2.6740025716861624E-3</v>
      </c>
      <c r="O16" s="35">
        <f>F16/$F$7</f>
        <v>6.4632026545325613E-3</v>
      </c>
      <c r="P16" s="35">
        <f>G16/$G$7</f>
        <v>7.7198408517393262E-3</v>
      </c>
      <c r="Q16" s="35">
        <f t="shared" si="10"/>
        <v>7.6898921761179764E-3</v>
      </c>
      <c r="R16" s="35">
        <f>I16/$I$7</f>
        <v>7.1698842996979614E-3</v>
      </c>
      <c r="S16" s="18">
        <f>J16/$J$7</f>
        <v>7.5216812290332018E-3</v>
      </c>
      <c r="U16" s="79">
        <f t="shared" si="8"/>
        <v>0.10015143348476682</v>
      </c>
      <c r="V16" s="76">
        <f t="shared" si="9"/>
        <v>3.5179692933524041E-2</v>
      </c>
    </row>
    <row r="17" spans="1:25" ht="20.100000000000001" customHeight="1" thickBot="1" x14ac:dyDescent="0.3">
      <c r="A17" s="5" t="s">
        <v>36</v>
      </c>
      <c r="B17" s="6"/>
      <c r="C17" s="12">
        <v>99111299</v>
      </c>
      <c r="D17" s="13">
        <v>102528037</v>
      </c>
      <c r="E17" s="13">
        <v>96652690</v>
      </c>
      <c r="F17" s="34">
        <v>98257557</v>
      </c>
      <c r="G17" s="34">
        <v>107253502</v>
      </c>
      <c r="H17" s="34">
        <v>106276710</v>
      </c>
      <c r="I17" s="34">
        <v>98831348</v>
      </c>
      <c r="J17" s="14">
        <v>97138195</v>
      </c>
      <c r="K17" s="1"/>
      <c r="L17" s="103">
        <f>C17/C27</f>
        <v>0.67347841756920779</v>
      </c>
      <c r="M17" s="20">
        <f>D17/D27</f>
        <v>0.6613361573415989</v>
      </c>
      <c r="N17" s="20">
        <f>E17/E27</f>
        <v>0.64871784704210611</v>
      </c>
      <c r="O17" s="20">
        <f>F17/F27</f>
        <v>0.63932182287298811</v>
      </c>
      <c r="P17" s="173">
        <f>G17/G27</f>
        <v>0.77313170947384202</v>
      </c>
      <c r="Q17" s="173">
        <f t="shared" ref="Q17:R17" si="11">H17/H27</f>
        <v>0.79022869077128644</v>
      </c>
      <c r="R17" s="173">
        <f t="shared" si="11"/>
        <v>0.64523480033970104</v>
      </c>
      <c r="S17" s="21">
        <f>J17/J27</f>
        <v>0.63025950674496933</v>
      </c>
      <c r="T17" s="1"/>
      <c r="U17" s="43">
        <f t="shared" si="8"/>
        <v>-1.7131740427136541E-2</v>
      </c>
      <c r="V17" s="71">
        <f t="shared" si="9"/>
        <v>-1.4975293594731709</v>
      </c>
      <c r="Y17" s="25"/>
    </row>
    <row r="18" spans="1:25" ht="20.100000000000001" customHeight="1" x14ac:dyDescent="0.25">
      <c r="A18" s="23"/>
      <c r="B18" t="s">
        <v>65</v>
      </c>
      <c r="C18" s="9">
        <v>51767055</v>
      </c>
      <c r="D18" s="10">
        <v>55509298</v>
      </c>
      <c r="E18" s="10">
        <v>53008030</v>
      </c>
      <c r="F18" s="33">
        <v>56579396</v>
      </c>
      <c r="G18" s="33">
        <v>63218136</v>
      </c>
      <c r="H18" s="33">
        <v>63144509</v>
      </c>
      <c r="I18" s="33">
        <v>57768032</v>
      </c>
      <c r="J18" s="11">
        <v>56041309</v>
      </c>
      <c r="L18" s="48">
        <f t="shared" ref="L18:L24" si="12">C18/$C$17</f>
        <v>0.5223123450334356</v>
      </c>
      <c r="M18" s="17">
        <f t="shared" ref="M18:M24" si="13">D18/$D$17</f>
        <v>0.54140603511213226</v>
      </c>
      <c r="N18" s="17">
        <f t="shared" ref="N18:N24" si="14">E18/$E$17</f>
        <v>0.54843822763753391</v>
      </c>
      <c r="O18" s="35">
        <f t="shared" ref="O18:O24" si="15">F18/$F$17</f>
        <v>0.57582742465294556</v>
      </c>
      <c r="P18" s="35">
        <f t="shared" ref="P18:P24" si="16">G18/$G$17</f>
        <v>0.58942724313095152</v>
      </c>
      <c r="Q18" s="35">
        <f>H18/$H$17</f>
        <v>0.59415189837924043</v>
      </c>
      <c r="R18" s="35">
        <f t="shared" ref="R18:R24" si="17">I18/$I$17</f>
        <v>0.5845112220871459</v>
      </c>
      <c r="S18" s="18">
        <f t="shared" ref="S18:S24" si="18">J18/$J$17</f>
        <v>0.57692351602786118</v>
      </c>
      <c r="U18" s="77">
        <f t="shared" si="8"/>
        <v>-2.9890632244491209E-2</v>
      </c>
      <c r="V18" s="78">
        <f t="shared" si="9"/>
        <v>-0.75877060592847156</v>
      </c>
      <c r="Y18" s="2"/>
    </row>
    <row r="19" spans="1:25" ht="20.100000000000001" customHeight="1" x14ac:dyDescent="0.25">
      <c r="A19" s="23"/>
      <c r="B19" t="s">
        <v>66</v>
      </c>
      <c r="C19" s="9">
        <v>56768</v>
      </c>
      <c r="D19" s="10">
        <v>44015</v>
      </c>
      <c r="E19" s="10">
        <v>22043</v>
      </c>
      <c r="F19" s="33">
        <v>50944</v>
      </c>
      <c r="G19" s="33">
        <v>44500</v>
      </c>
      <c r="H19" s="33">
        <v>23703</v>
      </c>
      <c r="I19" s="33">
        <v>293466</v>
      </c>
      <c r="J19" s="11">
        <v>214370</v>
      </c>
      <c r="L19" s="48">
        <f t="shared" si="12"/>
        <v>5.7277021462507521E-4</v>
      </c>
      <c r="M19" s="17">
        <f t="shared" si="13"/>
        <v>4.2929720774815964E-4</v>
      </c>
      <c r="N19" s="17">
        <f t="shared" si="14"/>
        <v>2.2806400939280635E-4</v>
      </c>
      <c r="O19" s="35">
        <f t="shared" si="15"/>
        <v>5.1847411594000857E-4</v>
      </c>
      <c r="P19" s="35">
        <f t="shared" si="16"/>
        <v>4.1490486716228622E-4</v>
      </c>
      <c r="Q19" s="35">
        <f t="shared" ref="Q19:Q26" si="19">H19/$H$17</f>
        <v>2.2303099145617135E-4</v>
      </c>
      <c r="R19" s="35">
        <f t="shared" si="17"/>
        <v>2.9693615025872156E-3</v>
      </c>
      <c r="S19" s="18">
        <f t="shared" si="18"/>
        <v>2.2068559128569356E-3</v>
      </c>
      <c r="U19" s="112">
        <f t="shared" si="8"/>
        <v>-0.26952355639154107</v>
      </c>
      <c r="V19" s="74">
        <f t="shared" si="9"/>
        <v>-7.6250558973027988E-2</v>
      </c>
      <c r="Y19" s="2"/>
    </row>
    <row r="20" spans="1:25" ht="20.100000000000001" customHeight="1" x14ac:dyDescent="0.25">
      <c r="A20" s="23"/>
      <c r="B20" t="s">
        <v>73</v>
      </c>
      <c r="C20" s="9">
        <v>0</v>
      </c>
      <c r="D20" s="10">
        <v>0</v>
      </c>
      <c r="E20" s="10">
        <v>0</v>
      </c>
      <c r="F20" s="33">
        <v>194</v>
      </c>
      <c r="G20" s="33">
        <v>2024</v>
      </c>
      <c r="H20" s="33">
        <v>142</v>
      </c>
      <c r="I20" s="33">
        <v>0</v>
      </c>
      <c r="J20" s="11">
        <v>0</v>
      </c>
      <c r="L20" s="48">
        <f t="shared" si="12"/>
        <v>0</v>
      </c>
      <c r="M20" s="17">
        <f t="shared" si="13"/>
        <v>0</v>
      </c>
      <c r="N20" s="17">
        <f t="shared" si="14"/>
        <v>0</v>
      </c>
      <c r="O20" s="35">
        <f t="shared" si="15"/>
        <v>1.9744028441496871E-6</v>
      </c>
      <c r="P20" s="35">
        <f t="shared" si="16"/>
        <v>1.8871178677223986E-5</v>
      </c>
      <c r="Q20" s="35">
        <f t="shared" si="19"/>
        <v>1.3361346996910237E-6</v>
      </c>
      <c r="R20" s="35">
        <f t="shared" si="17"/>
        <v>0</v>
      </c>
      <c r="S20" s="18">
        <f t="shared" si="18"/>
        <v>0</v>
      </c>
      <c r="U20" s="112"/>
      <c r="V20" s="74">
        <f t="shared" si="9"/>
        <v>0</v>
      </c>
      <c r="Y20" s="25"/>
    </row>
    <row r="21" spans="1:25" ht="20.100000000000001" customHeight="1" x14ac:dyDescent="0.25">
      <c r="A21" s="23"/>
      <c r="B21" t="s">
        <v>67</v>
      </c>
      <c r="C21" s="9">
        <v>17693535</v>
      </c>
      <c r="D21" s="10">
        <v>18328384</v>
      </c>
      <c r="E21" s="10">
        <v>17414147</v>
      </c>
      <c r="F21" s="33">
        <v>16488232</v>
      </c>
      <c r="G21" s="33">
        <v>17117968</v>
      </c>
      <c r="H21" s="33">
        <v>17994579</v>
      </c>
      <c r="I21" s="33">
        <v>16913499</v>
      </c>
      <c r="J21" s="11">
        <v>16627313</v>
      </c>
      <c r="L21" s="48">
        <f t="shared" si="12"/>
        <v>0.17852187569451591</v>
      </c>
      <c r="M21" s="17">
        <f t="shared" si="13"/>
        <v>0.1787646046515062</v>
      </c>
      <c r="N21" s="17">
        <f t="shared" si="14"/>
        <v>0.18017239871958038</v>
      </c>
      <c r="O21" s="35">
        <f t="shared" si="15"/>
        <v>0.16780624822577259</v>
      </c>
      <c r="P21" s="35">
        <f t="shared" si="16"/>
        <v>0.15960288177816329</v>
      </c>
      <c r="Q21" s="35">
        <f t="shared" si="19"/>
        <v>0.16931817893120704</v>
      </c>
      <c r="R21" s="35">
        <f t="shared" si="17"/>
        <v>0.17113496215795823</v>
      </c>
      <c r="S21" s="18">
        <f t="shared" si="18"/>
        <v>0.17117173116095064</v>
      </c>
      <c r="U21" s="112">
        <f t="shared" si="8"/>
        <v>-1.6920567411864335E-2</v>
      </c>
      <c r="V21" s="74">
        <f t="shared" si="9"/>
        <v>3.6769002992403932E-3</v>
      </c>
      <c r="Y21" s="2"/>
    </row>
    <row r="22" spans="1:25" ht="20.100000000000001" customHeight="1" x14ac:dyDescent="0.25">
      <c r="A22" s="23"/>
      <c r="B22" t="s">
        <v>68</v>
      </c>
      <c r="C22" s="9">
        <v>3892493</v>
      </c>
      <c r="D22" s="10">
        <v>4365663</v>
      </c>
      <c r="E22" s="10">
        <v>3695987</v>
      </c>
      <c r="F22" s="33">
        <v>3292943</v>
      </c>
      <c r="G22" s="33">
        <v>3731330</v>
      </c>
      <c r="H22" s="33">
        <v>3953175</v>
      </c>
      <c r="I22" s="33">
        <v>3492419</v>
      </c>
      <c r="J22" s="11">
        <v>3381592</v>
      </c>
      <c r="L22" s="48">
        <f t="shared" si="12"/>
        <v>3.9273958058001039E-2</v>
      </c>
      <c r="M22" s="17">
        <f t="shared" si="13"/>
        <v>4.2580187115062E-2</v>
      </c>
      <c r="N22" s="17">
        <f t="shared" si="14"/>
        <v>3.823987723466362E-2</v>
      </c>
      <c r="O22" s="35">
        <f t="shared" si="15"/>
        <v>3.3513381571251562E-2</v>
      </c>
      <c r="P22" s="35">
        <f t="shared" si="16"/>
        <v>3.4789819730082099E-2</v>
      </c>
      <c r="Q22" s="35">
        <f t="shared" si="19"/>
        <v>3.7197002052472269E-2</v>
      </c>
      <c r="R22" s="35">
        <f t="shared" si="17"/>
        <v>3.5337158408483914E-2</v>
      </c>
      <c r="S22" s="18">
        <f t="shared" si="18"/>
        <v>3.4812176610858378E-2</v>
      </c>
      <c r="U22" s="112">
        <f t="shared" si="8"/>
        <v>-3.1733592103353005E-2</v>
      </c>
      <c r="V22" s="74">
        <f t="shared" si="9"/>
        <v>-5.2498179762553582E-2</v>
      </c>
      <c r="Y22" s="2"/>
    </row>
    <row r="23" spans="1:25" ht="20.100000000000001" customHeight="1" x14ac:dyDescent="0.25">
      <c r="A23" s="23"/>
      <c r="B23" t="s">
        <v>84</v>
      </c>
      <c r="C23" s="9"/>
      <c r="D23" s="10"/>
      <c r="E23" s="10"/>
      <c r="F23" s="33">
        <v>0</v>
      </c>
      <c r="G23" s="33">
        <v>0</v>
      </c>
      <c r="H23" s="33">
        <v>14358</v>
      </c>
      <c r="I23" s="33">
        <v>18889</v>
      </c>
      <c r="J23" s="11">
        <v>18563</v>
      </c>
      <c r="L23" s="48">
        <f t="shared" si="12"/>
        <v>0</v>
      </c>
      <c r="M23" s="17">
        <f t="shared" si="13"/>
        <v>0</v>
      </c>
      <c r="N23" s="17">
        <f t="shared" si="14"/>
        <v>0</v>
      </c>
      <c r="O23" s="35">
        <f t="shared" si="15"/>
        <v>0</v>
      </c>
      <c r="P23" s="35">
        <f t="shared" si="16"/>
        <v>0</v>
      </c>
      <c r="Q23" s="35">
        <f t="shared" si="19"/>
        <v>1.3510015505749097E-4</v>
      </c>
      <c r="R23" s="35">
        <f t="shared" si="17"/>
        <v>1.9112356941645682E-4</v>
      </c>
      <c r="S23" s="18">
        <f t="shared" si="18"/>
        <v>1.9109887722332084E-4</v>
      </c>
      <c r="U23" s="112">
        <f t="shared" si="8"/>
        <v>-1.7258722007517602E-2</v>
      </c>
      <c r="V23" s="74">
        <f t="shared" si="9"/>
        <v>-2.4692193135978334E-6</v>
      </c>
      <c r="Y23" s="2"/>
    </row>
    <row r="24" spans="1:25" ht="20.100000000000001" customHeight="1" x14ac:dyDescent="0.25">
      <c r="A24" s="23"/>
      <c r="B24" t="s">
        <v>69</v>
      </c>
      <c r="C24" s="9">
        <v>0</v>
      </c>
      <c r="D24" s="10">
        <v>0</v>
      </c>
      <c r="E24" s="10">
        <v>266</v>
      </c>
      <c r="F24" s="33">
        <v>221</v>
      </c>
      <c r="G24" s="33">
        <v>39</v>
      </c>
      <c r="H24" s="33">
        <v>1021</v>
      </c>
      <c r="I24" s="33">
        <v>1182</v>
      </c>
      <c r="J24" s="11">
        <v>24629</v>
      </c>
      <c r="L24" s="48">
        <f t="shared" si="12"/>
        <v>0</v>
      </c>
      <c r="M24" s="17">
        <f t="shared" si="13"/>
        <v>0</v>
      </c>
      <c r="N24" s="17">
        <f t="shared" si="14"/>
        <v>2.7521220568201463E-6</v>
      </c>
      <c r="O24" s="35">
        <f t="shared" si="15"/>
        <v>2.2491908688509322E-6</v>
      </c>
      <c r="P24" s="35">
        <f t="shared" si="16"/>
        <v>3.6362449032200366E-7</v>
      </c>
      <c r="Q24" s="35">
        <f t="shared" si="19"/>
        <v>9.6069966787643317E-6</v>
      </c>
      <c r="R24" s="35">
        <f t="shared" si="17"/>
        <v>1.1959768068730582E-5</v>
      </c>
      <c r="S24" s="18">
        <f t="shared" si="18"/>
        <v>2.5354599187271291E-4</v>
      </c>
      <c r="U24" s="112">
        <f t="shared" si="8"/>
        <v>19.836717428087987</v>
      </c>
      <c r="V24" s="74">
        <f t="shared" si="9"/>
        <v>2.4158622380398235E-2</v>
      </c>
      <c r="Y24" s="25"/>
    </row>
    <row r="25" spans="1:25" ht="20.100000000000001" customHeight="1" x14ac:dyDescent="0.25">
      <c r="A25" s="23"/>
      <c r="B25" t="s">
        <v>85</v>
      </c>
      <c r="C25" s="9"/>
      <c r="D25" s="10"/>
      <c r="E25" s="10"/>
      <c r="F25" s="33"/>
      <c r="G25" s="33"/>
      <c r="H25" s="33">
        <v>0</v>
      </c>
      <c r="I25" s="33">
        <v>0</v>
      </c>
      <c r="J25" s="11">
        <v>268</v>
      </c>
      <c r="L25" s="48"/>
      <c r="M25" s="17"/>
      <c r="N25" s="17"/>
      <c r="O25" s="35"/>
      <c r="P25" s="35"/>
      <c r="Q25" s="35">
        <f t="shared" si="19"/>
        <v>0</v>
      </c>
      <c r="R25" s="35"/>
      <c r="S25" s="18"/>
      <c r="U25" s="112"/>
      <c r="V25" s="74">
        <f t="shared" si="9"/>
        <v>0</v>
      </c>
      <c r="Y25" s="25"/>
    </row>
    <row r="26" spans="1:25" ht="20.100000000000001" customHeight="1" thickBot="1" x14ac:dyDescent="0.3">
      <c r="A26" s="23"/>
      <c r="B26" t="s">
        <v>71</v>
      </c>
      <c r="C26" s="30">
        <v>25701448</v>
      </c>
      <c r="D26" s="31">
        <v>24280677</v>
      </c>
      <c r="E26" s="31">
        <v>22512217</v>
      </c>
      <c r="F26" s="33">
        <v>21845627</v>
      </c>
      <c r="G26" s="33">
        <v>23139505</v>
      </c>
      <c r="H26" s="33">
        <v>21145223</v>
      </c>
      <c r="I26" s="33">
        <v>20343861</v>
      </c>
      <c r="J26" s="11">
        <v>20830151</v>
      </c>
      <c r="L26" s="48">
        <f>C26/$C$17</f>
        <v>0.25931905099942237</v>
      </c>
      <c r="M26" s="17">
        <f>D26/$D$17</f>
        <v>0.23681987591355133</v>
      </c>
      <c r="N26" s="17">
        <f>E26/$E$17</f>
        <v>0.23291868027677243</v>
      </c>
      <c r="O26" s="35">
        <f>F26/$F$17</f>
        <v>0.2223302478403773</v>
      </c>
      <c r="P26" s="35">
        <f>G26/$G$17</f>
        <v>0.21574591569047322</v>
      </c>
      <c r="Q26" s="35">
        <f t="shared" si="19"/>
        <v>0.19896384635918821</v>
      </c>
      <c r="R26" s="35">
        <f>I26/$I$17</f>
        <v>0.20584421250633958</v>
      </c>
      <c r="S26" s="18">
        <f>J26/$J$17</f>
        <v>0.21443831646243788</v>
      </c>
      <c r="U26" s="79">
        <f t="shared" si="8"/>
        <v>2.3903525491056E-2</v>
      </c>
      <c r="V26" s="76">
        <f t="shared" si="9"/>
        <v>0.85941039560983035</v>
      </c>
    </row>
    <row r="27" spans="1:25" ht="20.100000000000001" customHeight="1" thickBot="1" x14ac:dyDescent="0.3">
      <c r="A27" s="45" t="s">
        <v>21</v>
      </c>
      <c r="B27" s="70"/>
      <c r="C27" s="110">
        <f t="shared" ref="C27:E28" si="20">C7+C17</f>
        <v>147163289</v>
      </c>
      <c r="D27" s="55">
        <f t="shared" si="20"/>
        <v>155031652</v>
      </c>
      <c r="E27" s="55">
        <f t="shared" si="20"/>
        <v>148990336</v>
      </c>
      <c r="F27" s="55">
        <v>153690291</v>
      </c>
      <c r="G27" s="220">
        <f t="shared" ref="G27" si="21">G7+G17</f>
        <v>138726042</v>
      </c>
      <c r="H27" s="220">
        <f t="shared" ref="H27:J27" si="22">H7+H17</f>
        <v>134488549</v>
      </c>
      <c r="I27" s="220">
        <f t="shared" si="22"/>
        <v>153171137</v>
      </c>
      <c r="J27" s="261">
        <f t="shared" si="22"/>
        <v>154124125</v>
      </c>
      <c r="L27" s="113">
        <f t="shared" ref="L27:S27" si="23">L7+L17</f>
        <v>1</v>
      </c>
      <c r="M27" s="116">
        <f t="shared" si="23"/>
        <v>1</v>
      </c>
      <c r="N27" s="116">
        <f t="shared" si="23"/>
        <v>1</v>
      </c>
      <c r="O27" s="116">
        <f t="shared" si="23"/>
        <v>1.0000000065065919</v>
      </c>
      <c r="P27" s="116">
        <f t="shared" si="23"/>
        <v>1</v>
      </c>
      <c r="Q27" s="116">
        <f t="shared" si="23"/>
        <v>1</v>
      </c>
      <c r="R27" s="116">
        <f t="shared" si="23"/>
        <v>1</v>
      </c>
      <c r="S27" s="117">
        <f t="shared" si="23"/>
        <v>1</v>
      </c>
      <c r="U27" s="162">
        <f t="shared" si="8"/>
        <v>6.2217204798838827E-3</v>
      </c>
      <c r="V27" s="161">
        <f t="shared" si="9"/>
        <v>0</v>
      </c>
      <c r="Y27" s="1"/>
    </row>
    <row r="28" spans="1:25" ht="20.100000000000001" customHeight="1" x14ac:dyDescent="0.25">
      <c r="A28" s="23"/>
      <c r="B28" t="s">
        <v>65</v>
      </c>
      <c r="C28" s="9">
        <f t="shared" si="20"/>
        <v>84387165</v>
      </c>
      <c r="D28" s="10">
        <f t="shared" si="20"/>
        <v>90262204</v>
      </c>
      <c r="E28" s="10">
        <f t="shared" si="20"/>
        <v>88356524</v>
      </c>
      <c r="F28" s="10">
        <f t="shared" ref="F28" si="24">F8+F18</f>
        <v>93960729</v>
      </c>
      <c r="G28" s="10">
        <f t="shared" ref="G28:J28" si="25">G8+G18</f>
        <v>84104245</v>
      </c>
      <c r="H28" s="10">
        <f t="shared" si="25"/>
        <v>81675568</v>
      </c>
      <c r="I28" s="10">
        <f t="shared" si="25"/>
        <v>93907677</v>
      </c>
      <c r="J28" s="11">
        <f t="shared" si="25"/>
        <v>94432504</v>
      </c>
      <c r="K28" s="2"/>
      <c r="L28" s="48">
        <f t="shared" ref="L28:L36" si="26">C28/$C$27</f>
        <v>0.57342538056484993</v>
      </c>
      <c r="M28" s="17">
        <f t="shared" ref="M28:M34" si="27">D28/$D$27</f>
        <v>0.58221790734707513</v>
      </c>
      <c r="N28" s="17">
        <f t="shared" ref="N28:N34" si="28">E28/$E$27</f>
        <v>0.59303526907946569</v>
      </c>
      <c r="O28" s="35">
        <f t="shared" ref="O28:O34" si="29">F28/$F$27</f>
        <v>0.61136411668320678</v>
      </c>
      <c r="P28" s="35">
        <f t="shared" ref="P28:P34" si="30">G28/$G$27</f>
        <v>0.60626140404121098</v>
      </c>
      <c r="Q28" s="35">
        <f>H28/$H$27</f>
        <v>0.60730499813779681</v>
      </c>
      <c r="R28" s="35">
        <f t="shared" ref="R28:R34" si="31">I28/$I$27</f>
        <v>0.61308989956769733</v>
      </c>
      <c r="S28" s="18">
        <f t="shared" ref="S28:S34" si="32">J28/$J$27</f>
        <v>0.6127042343306085</v>
      </c>
      <c r="U28" s="77">
        <f t="shared" si="8"/>
        <v>5.5887550066859816E-3</v>
      </c>
      <c r="V28" s="78">
        <f t="shared" si="9"/>
        <v>-3.8566523708882805E-2</v>
      </c>
    </row>
    <row r="29" spans="1:25" ht="20.100000000000001" customHeight="1" x14ac:dyDescent="0.25">
      <c r="A29" s="23"/>
      <c r="B29" t="s">
        <v>66</v>
      </c>
      <c r="C29" s="9">
        <f t="shared" ref="C29:E29" si="33">C9+C19</f>
        <v>6052924</v>
      </c>
      <c r="D29" s="10">
        <f t="shared" si="33"/>
        <v>7273550</v>
      </c>
      <c r="E29" s="10">
        <f t="shared" si="33"/>
        <v>7775921</v>
      </c>
      <c r="F29" s="10">
        <f t="shared" ref="F29" si="34">F9+F19</f>
        <v>8824868</v>
      </c>
      <c r="G29" s="10">
        <f t="shared" ref="G29:J29" si="35">G9+G19</f>
        <v>4705754</v>
      </c>
      <c r="H29" s="10">
        <f t="shared" si="35"/>
        <v>4619775</v>
      </c>
      <c r="I29" s="10">
        <f t="shared" si="35"/>
        <v>8572773</v>
      </c>
      <c r="J29" s="11">
        <f t="shared" si="35"/>
        <v>8287276</v>
      </c>
      <c r="K29" s="2"/>
      <c r="L29" s="48">
        <f t="shared" si="26"/>
        <v>4.1130665406642279E-2</v>
      </c>
      <c r="M29" s="17">
        <f t="shared" si="27"/>
        <v>4.691654837039342E-2</v>
      </c>
      <c r="N29" s="17">
        <f t="shared" si="28"/>
        <v>5.2190774306328166E-2</v>
      </c>
      <c r="O29" s="35">
        <f t="shared" si="29"/>
        <v>5.7419814502140544E-2</v>
      </c>
      <c r="P29" s="35">
        <f t="shared" si="30"/>
        <v>3.3921201327145198E-2</v>
      </c>
      <c r="Q29" s="35">
        <f t="shared" ref="Q29:Q36" si="36">H29/$H$27</f>
        <v>3.4350694050539574E-2</v>
      </c>
      <c r="R29" s="35">
        <f t="shared" si="31"/>
        <v>5.5968592829600788E-2</v>
      </c>
      <c r="S29" s="18">
        <f t="shared" si="32"/>
        <v>5.377014143632608E-2</v>
      </c>
      <c r="U29" s="112">
        <f t="shared" si="8"/>
        <v>-3.3302759795459415E-2</v>
      </c>
      <c r="V29" s="74">
        <f t="shared" si="9"/>
        <v>-0.21984513932747085</v>
      </c>
    </row>
    <row r="30" spans="1:25" ht="20.100000000000001" customHeight="1" x14ac:dyDescent="0.25">
      <c r="A30" s="23"/>
      <c r="B30" t="s">
        <v>73</v>
      </c>
      <c r="C30" s="9">
        <f t="shared" ref="C30:E30" si="37">C10+C20</f>
        <v>34002</v>
      </c>
      <c r="D30" s="10">
        <f t="shared" si="37"/>
        <v>46873</v>
      </c>
      <c r="E30" s="10">
        <f t="shared" si="37"/>
        <v>70780</v>
      </c>
      <c r="F30" s="10">
        <f t="shared" ref="F30" si="38">F10+F20</f>
        <v>44134</v>
      </c>
      <c r="G30" s="10">
        <f t="shared" ref="G30:J30" si="39">G10+G20</f>
        <v>39497</v>
      </c>
      <c r="H30" s="10">
        <f t="shared" si="39"/>
        <v>27136</v>
      </c>
      <c r="I30" s="10">
        <f t="shared" si="39"/>
        <v>15529</v>
      </c>
      <c r="J30" s="11">
        <f t="shared" si="39"/>
        <v>14416</v>
      </c>
      <c r="K30" s="2"/>
      <c r="L30" s="48">
        <f t="shared" si="26"/>
        <v>2.3104947049668072E-4</v>
      </c>
      <c r="M30" s="17">
        <f t="shared" si="27"/>
        <v>3.0234471087233205E-4</v>
      </c>
      <c r="N30" s="17">
        <f t="shared" si="28"/>
        <v>4.7506436927560188E-4</v>
      </c>
      <c r="O30" s="35">
        <f t="shared" si="29"/>
        <v>2.8716192618829774E-4</v>
      </c>
      <c r="P30" s="35">
        <f t="shared" si="30"/>
        <v>2.8471222439979942E-4</v>
      </c>
      <c r="Q30" s="35">
        <f t="shared" si="36"/>
        <v>2.0177182519829254E-4</v>
      </c>
      <c r="R30" s="35">
        <f t="shared" si="31"/>
        <v>1.0138333046388498E-4</v>
      </c>
      <c r="S30" s="18">
        <f t="shared" si="32"/>
        <v>9.3534999793186177E-5</v>
      </c>
      <c r="U30" s="112">
        <f t="shared" si="8"/>
        <v>-7.1672354948805458E-2</v>
      </c>
      <c r="V30" s="74">
        <f t="shared" si="9"/>
        <v>-7.8483306706988E-4</v>
      </c>
      <c r="Y30" s="1"/>
    </row>
    <row r="31" spans="1:25" ht="20.100000000000001" customHeight="1" x14ac:dyDescent="0.25">
      <c r="A31" s="23"/>
      <c r="B31" t="s">
        <v>67</v>
      </c>
      <c r="C31" s="9">
        <f t="shared" ref="C31:E31" si="40">C11+C21</f>
        <v>24801508</v>
      </c>
      <c r="D31" s="10">
        <f t="shared" si="40"/>
        <v>26136911</v>
      </c>
      <c r="E31" s="10">
        <f t="shared" si="40"/>
        <v>24148872</v>
      </c>
      <c r="F31" s="10">
        <f t="shared" ref="F31" si="41">F11+F21</f>
        <v>23447965</v>
      </c>
      <c r="G31" s="10">
        <f t="shared" ref="G31:J31" si="42">G11+G21</f>
        <v>21576777</v>
      </c>
      <c r="H31" s="10">
        <f t="shared" si="42"/>
        <v>21831584</v>
      </c>
      <c r="I31" s="10">
        <f t="shared" si="42"/>
        <v>24460623</v>
      </c>
      <c r="J31" s="11">
        <f t="shared" si="42"/>
        <v>24142834</v>
      </c>
      <c r="K31" s="2"/>
      <c r="L31" s="48">
        <f t="shared" si="26"/>
        <v>0.16853053617196609</v>
      </c>
      <c r="M31" s="17">
        <f t="shared" si="27"/>
        <v>0.16859080492801559</v>
      </c>
      <c r="N31" s="17">
        <f t="shared" si="28"/>
        <v>0.16208347902510939</v>
      </c>
      <c r="O31" s="35">
        <f t="shared" si="29"/>
        <v>0.15256633875460618</v>
      </c>
      <c r="P31" s="35">
        <f t="shared" si="30"/>
        <v>0.15553515900064388</v>
      </c>
      <c r="Q31" s="35">
        <f t="shared" si="36"/>
        <v>0.16233043007996167</v>
      </c>
      <c r="R31" s="35">
        <f t="shared" si="31"/>
        <v>0.15969472760393494</v>
      </c>
      <c r="S31" s="18">
        <f t="shared" si="32"/>
        <v>0.15664539214740067</v>
      </c>
      <c r="U31" s="112">
        <f t="shared" si="8"/>
        <v>-1.2991860428084763E-2</v>
      </c>
      <c r="V31" s="74">
        <f t="shared" si="9"/>
        <v>-0.3049335456534269</v>
      </c>
    </row>
    <row r="32" spans="1:25" ht="20.100000000000001" customHeight="1" x14ac:dyDescent="0.25">
      <c r="A32" s="23"/>
      <c r="B32" t="s">
        <v>68</v>
      </c>
      <c r="C32" s="9">
        <f t="shared" ref="C32:E32" si="43">C12+C22</f>
        <v>5853989</v>
      </c>
      <c r="D32" s="10">
        <f t="shared" si="43"/>
        <v>6863512</v>
      </c>
      <c r="E32" s="10">
        <f t="shared" si="43"/>
        <v>5985805</v>
      </c>
      <c r="F32" s="10">
        <f t="shared" ref="F32" si="44">F12+F22</f>
        <v>5207311</v>
      </c>
      <c r="G32" s="10">
        <f t="shared" ref="G32:J32" si="45">G12+G22</f>
        <v>4916725</v>
      </c>
      <c r="H32" s="10">
        <f t="shared" si="45"/>
        <v>4950178</v>
      </c>
      <c r="I32" s="10">
        <f t="shared" si="45"/>
        <v>5455305</v>
      </c>
      <c r="J32" s="11">
        <f t="shared" si="45"/>
        <v>5936690</v>
      </c>
      <c r="K32" s="2"/>
      <c r="L32" s="48">
        <f t="shared" si="26"/>
        <v>3.9778867676707061E-2</v>
      </c>
      <c r="M32" s="17">
        <f t="shared" si="27"/>
        <v>4.4271682017553424E-2</v>
      </c>
      <c r="N32" s="17">
        <f t="shared" si="28"/>
        <v>4.0175793683692347E-2</v>
      </c>
      <c r="O32" s="35">
        <f t="shared" si="29"/>
        <v>3.3881847487685475E-2</v>
      </c>
      <c r="P32" s="35">
        <f t="shared" si="30"/>
        <v>3.5441975631367036E-2</v>
      </c>
      <c r="Q32" s="35">
        <f t="shared" si="36"/>
        <v>3.6807431092144509E-2</v>
      </c>
      <c r="R32" s="35">
        <f t="shared" si="31"/>
        <v>3.5615750505266539E-2</v>
      </c>
      <c r="S32" s="18">
        <f t="shared" si="32"/>
        <v>3.8518888590608383E-2</v>
      </c>
      <c r="U32" s="112">
        <f t="shared" si="8"/>
        <v>8.8241629019825657E-2</v>
      </c>
      <c r="V32" s="74">
        <f t="shared" si="9"/>
        <v>0.29031380853418443</v>
      </c>
    </row>
    <row r="33" spans="1:25" ht="20.100000000000001" customHeight="1" x14ac:dyDescent="0.25">
      <c r="A33" s="23"/>
      <c r="B33" t="s">
        <v>84</v>
      </c>
      <c r="C33" s="9">
        <f t="shared" ref="C33:E33" si="46">C13+C23</f>
        <v>0</v>
      </c>
      <c r="D33" s="10">
        <f t="shared" si="46"/>
        <v>0</v>
      </c>
      <c r="E33" s="10">
        <f t="shared" si="46"/>
        <v>0</v>
      </c>
      <c r="F33" s="10">
        <f t="shared" ref="F33" si="47">F13+F23</f>
        <v>0</v>
      </c>
      <c r="G33" s="10">
        <f t="shared" ref="G33:J33" si="48">G13+G23</f>
        <v>0</v>
      </c>
      <c r="H33" s="10">
        <f t="shared" si="48"/>
        <v>21118</v>
      </c>
      <c r="I33" s="10">
        <f t="shared" si="48"/>
        <v>24577</v>
      </c>
      <c r="J33" s="11">
        <f t="shared" si="48"/>
        <v>26431</v>
      </c>
      <c r="K33" s="2"/>
      <c r="L33" s="48">
        <f t="shared" si="26"/>
        <v>0</v>
      </c>
      <c r="M33" s="17">
        <f t="shared" si="27"/>
        <v>0</v>
      </c>
      <c r="N33" s="17">
        <f t="shared" si="28"/>
        <v>0</v>
      </c>
      <c r="O33" s="35">
        <f t="shared" si="29"/>
        <v>0</v>
      </c>
      <c r="P33" s="35">
        <f t="shared" si="30"/>
        <v>0</v>
      </c>
      <c r="Q33" s="35">
        <f t="shared" si="36"/>
        <v>1.570245210988186E-4</v>
      </c>
      <c r="R33" s="35">
        <f t="shared" si="31"/>
        <v>1.6045451174002842E-4</v>
      </c>
      <c r="S33" s="18">
        <f t="shared" si="32"/>
        <v>1.7149164674900831E-4</v>
      </c>
      <c r="U33" s="112">
        <f t="shared" si="8"/>
        <v>7.5436383610692923E-2</v>
      </c>
      <c r="V33" s="74">
        <f t="shared" si="9"/>
        <v>1.103713500897989E-3</v>
      </c>
    </row>
    <row r="34" spans="1:25" ht="20.100000000000001" customHeight="1" x14ac:dyDescent="0.25">
      <c r="A34" s="23"/>
      <c r="B34" t="s">
        <v>69</v>
      </c>
      <c r="C34" s="9">
        <f t="shared" ref="C34:E34" si="49">C14+C24</f>
        <v>0</v>
      </c>
      <c r="D34" s="10">
        <f t="shared" si="49"/>
        <v>0</v>
      </c>
      <c r="E34" s="10">
        <f t="shared" si="49"/>
        <v>266</v>
      </c>
      <c r="F34" s="10">
        <f t="shared" ref="F34" si="50">F14+F24</f>
        <v>1385</v>
      </c>
      <c r="G34" s="10">
        <f t="shared" ref="G34:J34" si="51">G14+G24</f>
        <v>576</v>
      </c>
      <c r="H34" s="10">
        <f t="shared" si="51"/>
        <v>1021</v>
      </c>
      <c r="I34" s="10">
        <f t="shared" si="51"/>
        <v>1182</v>
      </c>
      <c r="J34" s="11">
        <f t="shared" si="51"/>
        <v>24925</v>
      </c>
      <c r="K34" s="2"/>
      <c r="L34" s="48">
        <f t="shared" si="26"/>
        <v>0</v>
      </c>
      <c r="M34" s="17">
        <f t="shared" si="27"/>
        <v>0</v>
      </c>
      <c r="N34" s="17">
        <f t="shared" si="28"/>
        <v>1.7853506954974583E-6</v>
      </c>
      <c r="O34" s="35">
        <f t="shared" si="29"/>
        <v>9.0116297587073987E-6</v>
      </c>
      <c r="P34" s="35">
        <f t="shared" si="30"/>
        <v>4.1520682901051841E-6</v>
      </c>
      <c r="Q34" s="35">
        <f t="shared" si="36"/>
        <v>7.5917244077040341E-6</v>
      </c>
      <c r="R34" s="35">
        <f t="shared" si="31"/>
        <v>7.7168585619365098E-6</v>
      </c>
      <c r="S34" s="18">
        <f t="shared" si="32"/>
        <v>1.6172030173731725E-4</v>
      </c>
      <c r="U34" s="112">
        <f t="shared" si="8"/>
        <v>20.08714043993232</v>
      </c>
      <c r="V34" s="74">
        <f t="shared" si="9"/>
        <v>1.5400344317538076E-2</v>
      </c>
      <c r="Y34" s="1"/>
    </row>
    <row r="35" spans="1:25" ht="20.100000000000001" customHeight="1" x14ac:dyDescent="0.25">
      <c r="A35" s="23"/>
      <c r="B35" t="s">
        <v>85</v>
      </c>
      <c r="C35" s="9">
        <f>C25</f>
        <v>0</v>
      </c>
      <c r="D35" s="10"/>
      <c r="E35" s="10"/>
      <c r="F35" s="10"/>
      <c r="G35" s="10"/>
      <c r="H35" s="10"/>
      <c r="I35" s="10"/>
      <c r="J35" s="11"/>
      <c r="K35" s="2"/>
      <c r="L35" s="48">
        <f t="shared" si="26"/>
        <v>0</v>
      </c>
      <c r="M35" s="17"/>
      <c r="N35" s="17"/>
      <c r="O35" s="35"/>
      <c r="P35" s="35"/>
      <c r="Q35" s="35">
        <f t="shared" si="36"/>
        <v>0</v>
      </c>
      <c r="R35" s="35"/>
      <c r="S35" s="18"/>
      <c r="U35" s="112"/>
      <c r="V35" s="74">
        <f t="shared" si="9"/>
        <v>0</v>
      </c>
      <c r="Y35" s="1"/>
    </row>
    <row r="36" spans="1:25" ht="20.100000000000001" customHeight="1" thickBot="1" x14ac:dyDescent="0.3">
      <c r="A36" s="29"/>
      <c r="B36" s="24" t="s">
        <v>71</v>
      </c>
      <c r="C36" s="145">
        <f t="shared" ref="C36:G36" si="52">C16+C26</f>
        <v>26033701</v>
      </c>
      <c r="D36" s="241">
        <f t="shared" si="52"/>
        <v>24448602</v>
      </c>
      <c r="E36" s="240">
        <f t="shared" si="52"/>
        <v>22652168</v>
      </c>
      <c r="F36" s="240">
        <f t="shared" si="52"/>
        <v>22203900</v>
      </c>
      <c r="G36" s="240">
        <f t="shared" si="52"/>
        <v>23382468</v>
      </c>
      <c r="H36" s="240">
        <f t="shared" ref="H36:J36" si="53">H16+H26</f>
        <v>21362169</v>
      </c>
      <c r="I36" s="240">
        <f t="shared" si="53"/>
        <v>20733471</v>
      </c>
      <c r="J36" s="242">
        <f t="shared" si="53"/>
        <v>21258781</v>
      </c>
      <c r="K36" s="2"/>
      <c r="L36" s="114">
        <f t="shared" si="26"/>
        <v>0.17690350070933791</v>
      </c>
      <c r="M36" s="51">
        <f>D36/$D$27</f>
        <v>0.15770071262609006</v>
      </c>
      <c r="N36" s="51">
        <f>E36/$E$27</f>
        <v>0.15203783418543335</v>
      </c>
      <c r="O36" s="133">
        <f>F36/$F$27</f>
        <v>0.14447171552300594</v>
      </c>
      <c r="P36" s="51">
        <f>G36/$G$27</f>
        <v>0.16855139570694305</v>
      </c>
      <c r="Q36" s="51">
        <f t="shared" si="36"/>
        <v>0.15884005856885258</v>
      </c>
      <c r="R36" s="51">
        <f>I36/$I$27</f>
        <v>0.13536147479273461</v>
      </c>
      <c r="S36" s="64">
        <f>J36/$J$27</f>
        <v>0.13793285768856758</v>
      </c>
      <c r="U36" s="79">
        <f t="shared" si="8"/>
        <v>2.533632694689664E-2</v>
      </c>
      <c r="V36" s="76">
        <f t="shared" si="9"/>
        <v>0.25713828958329743</v>
      </c>
    </row>
    <row r="37" spans="1:25" ht="20.100000000000001" customHeight="1" x14ac:dyDescent="0.25">
      <c r="C37" s="2"/>
      <c r="D37" s="2"/>
      <c r="E37" s="2"/>
      <c r="F37" s="2"/>
      <c r="G37" s="2"/>
      <c r="H37" s="2"/>
      <c r="I37" s="2"/>
      <c r="L37" s="131"/>
    </row>
    <row r="38" spans="1:25" ht="19.5" customHeight="1" x14ac:dyDescent="0.25"/>
    <row r="39" spans="1:25" x14ac:dyDescent="0.25">
      <c r="A39" s="1" t="s">
        <v>23</v>
      </c>
      <c r="L39" s="1" t="s">
        <v>25</v>
      </c>
      <c r="U39" s="1" t="str">
        <f>U3</f>
        <v>VARIAÇÃO (JAN-DEZ)</v>
      </c>
    </row>
    <row r="40" spans="1:25" ht="15.75" thickBot="1" x14ac:dyDescent="0.3">
      <c r="S40" s="24"/>
    </row>
    <row r="41" spans="1:25" ht="24" customHeight="1" x14ac:dyDescent="0.25">
      <c r="A41" s="355" t="s">
        <v>79</v>
      </c>
      <c r="B41" s="386"/>
      <c r="C41" s="357">
        <v>2016</v>
      </c>
      <c r="D41" s="348">
        <v>2017</v>
      </c>
      <c r="E41" s="348">
        <v>2018</v>
      </c>
      <c r="F41" s="348">
        <v>2019</v>
      </c>
      <c r="G41" s="348">
        <v>2020</v>
      </c>
      <c r="H41" s="348">
        <v>2021</v>
      </c>
      <c r="I41" s="348">
        <v>2022</v>
      </c>
      <c r="J41" s="342">
        <v>2023</v>
      </c>
      <c r="L41" s="373">
        <v>2016</v>
      </c>
      <c r="M41" s="348">
        <v>2017</v>
      </c>
      <c r="N41" s="348">
        <v>2018</v>
      </c>
      <c r="O41" s="348">
        <v>2019</v>
      </c>
      <c r="P41" s="348">
        <v>2020</v>
      </c>
      <c r="Q41" s="348">
        <v>2021</v>
      </c>
      <c r="R41" s="348">
        <v>2022</v>
      </c>
      <c r="S41" s="342">
        <v>2023</v>
      </c>
      <c r="U41" s="388" t="s">
        <v>88</v>
      </c>
      <c r="V41" s="389"/>
    </row>
    <row r="42" spans="1:25" ht="20.25" customHeight="1" thickBot="1" x14ac:dyDescent="0.3">
      <c r="A42" s="356"/>
      <c r="B42" s="387"/>
      <c r="C42" s="369"/>
      <c r="D42" s="350"/>
      <c r="E42" s="350"/>
      <c r="F42" s="350"/>
      <c r="G42" s="350"/>
      <c r="H42" s="350"/>
      <c r="I42" s="350"/>
      <c r="J42" s="370"/>
      <c r="L42" s="374"/>
      <c r="M42" s="350"/>
      <c r="N42" s="350"/>
      <c r="O42" s="350"/>
      <c r="P42" s="350"/>
      <c r="Q42" s="350"/>
      <c r="R42" s="350"/>
      <c r="S42" s="370"/>
      <c r="U42" s="99" t="s">
        <v>1</v>
      </c>
      <c r="V42" s="36" t="s">
        <v>38</v>
      </c>
    </row>
    <row r="43" spans="1:25" ht="19.5" customHeight="1" thickBot="1" x14ac:dyDescent="0.3">
      <c r="A43" s="5" t="s">
        <v>37</v>
      </c>
      <c r="B43" s="6"/>
      <c r="C43" s="12">
        <v>209541598</v>
      </c>
      <c r="D43" s="13">
        <v>229381261</v>
      </c>
      <c r="E43" s="13">
        <v>222717428</v>
      </c>
      <c r="F43" s="34">
        <v>237232488</v>
      </c>
      <c r="G43" s="34">
        <v>134437905</v>
      </c>
      <c r="H43" s="34">
        <v>122048204</v>
      </c>
      <c r="I43" s="34">
        <v>249522474</v>
      </c>
      <c r="J43" s="14">
        <v>262024783</v>
      </c>
      <c r="K43" s="1"/>
      <c r="L43" s="103">
        <f t="shared" ref="L43:S43" si="54">C43/C63</f>
        <v>0.64469468516788675</v>
      </c>
      <c r="M43" s="20">
        <f t="shared" si="54"/>
        <v>0.65202228069943247</v>
      </c>
      <c r="N43" s="20">
        <f t="shared" si="54"/>
        <v>0.6319365208121398</v>
      </c>
      <c r="O43" s="20">
        <f t="shared" si="54"/>
        <v>0.64386421520260562</v>
      </c>
      <c r="P43" s="20">
        <f t="shared" si="54"/>
        <v>0.48409786470985144</v>
      </c>
      <c r="Q43" s="20">
        <f t="shared" si="54"/>
        <v>0.45936754655307876</v>
      </c>
      <c r="R43" s="20">
        <f t="shared" si="54"/>
        <v>0.63823517772902172</v>
      </c>
      <c r="S43" s="21">
        <f t="shared" si="54"/>
        <v>0.64439520156805574</v>
      </c>
      <c r="T43" s="1"/>
      <c r="U43" s="43">
        <f>(J43-I43)/I43</f>
        <v>5.0104941649464406E-2</v>
      </c>
      <c r="V43" s="71">
        <f>(S43-R43)/R43</f>
        <v>9.6516520147835096E-3</v>
      </c>
    </row>
    <row r="44" spans="1:25" ht="19.5" customHeight="1" x14ac:dyDescent="0.25">
      <c r="A44" s="23"/>
      <c r="B44" s="111" t="s">
        <v>65</v>
      </c>
      <c r="C44" s="9">
        <v>132183304</v>
      </c>
      <c r="D44" s="10">
        <v>140122384</v>
      </c>
      <c r="E44" s="10">
        <v>140440479</v>
      </c>
      <c r="F44" s="33">
        <v>149905730</v>
      </c>
      <c r="G44" s="33">
        <v>84697491</v>
      </c>
      <c r="H44" s="33">
        <v>75095465</v>
      </c>
      <c r="I44" s="33">
        <v>152591470</v>
      </c>
      <c r="J44" s="11">
        <v>161925667</v>
      </c>
      <c r="L44" s="48">
        <f>C44/$C$43</f>
        <v>0.63082130355806487</v>
      </c>
      <c r="M44" s="17">
        <f>D44/$D$43</f>
        <v>0.6108711033723021</v>
      </c>
      <c r="N44" s="17">
        <f>E44/$E$43</f>
        <v>0.63057696140420583</v>
      </c>
      <c r="O44" s="35">
        <f t="shared" ref="O44:O50" si="55">F44/$F$43</f>
        <v>0.63189376490457749</v>
      </c>
      <c r="P44" s="35">
        <f>G44/$G$43</f>
        <v>0.63001198211174148</v>
      </c>
      <c r="Q44" s="35">
        <f>H44/$H$43</f>
        <v>0.61529348682591023</v>
      </c>
      <c r="R44" s="35">
        <f>I44/$I$43</f>
        <v>0.61153397348889704</v>
      </c>
      <c r="S44" s="18">
        <f>J44/$J$43</f>
        <v>0.6179784413751428</v>
      </c>
      <c r="U44" s="77">
        <f t="shared" ref="U44:U72" si="56">(J44-I44)/I44</f>
        <v>6.1171158518887062E-2</v>
      </c>
      <c r="V44" s="78">
        <f t="shared" ref="V44:V72" si="57">(S44-R44)/R44</f>
        <v>1.0538200926890545E-2</v>
      </c>
    </row>
    <row r="45" spans="1:25" ht="19.5" customHeight="1" x14ac:dyDescent="0.25">
      <c r="A45" s="23"/>
      <c r="B45" s="111" t="s">
        <v>66</v>
      </c>
      <c r="C45" s="9">
        <v>28920922</v>
      </c>
      <c r="D45" s="10">
        <v>35755277</v>
      </c>
      <c r="E45" s="10">
        <v>35929448</v>
      </c>
      <c r="F45" s="33">
        <v>39169486</v>
      </c>
      <c r="G45" s="33">
        <v>19125156</v>
      </c>
      <c r="H45" s="33">
        <v>19161774</v>
      </c>
      <c r="I45" s="33">
        <v>37920880</v>
      </c>
      <c r="J45" s="11">
        <v>37916006</v>
      </c>
      <c r="L45" s="48">
        <f>C45/$C$43</f>
        <v>0.13801995535034528</v>
      </c>
      <c r="M45" s="17">
        <f>D45/$D$43</f>
        <v>0.15587706181456557</v>
      </c>
      <c r="N45" s="17">
        <f>E45/$E$43</f>
        <v>0.16132301958874992</v>
      </c>
      <c r="O45" s="35">
        <f t="shared" si="55"/>
        <v>0.16511012606334086</v>
      </c>
      <c r="P45" s="35">
        <f t="shared" ref="P45:P52" si="58">G45/$G$43</f>
        <v>0.14226014605032711</v>
      </c>
      <c r="Q45" s="35">
        <f t="shared" ref="Q45:Q52" si="59">H45/$H$43</f>
        <v>0.15700168762827513</v>
      </c>
      <c r="R45" s="35">
        <f t="shared" ref="R45:R52" si="60">I45/$I$43</f>
        <v>0.15197380577430472</v>
      </c>
      <c r="S45" s="18">
        <f t="shared" ref="S45:S52" si="61">J45/$J$43</f>
        <v>0.1447038923795235</v>
      </c>
      <c r="U45" s="112">
        <f t="shared" si="56"/>
        <v>-1.2853077249262148E-4</v>
      </c>
      <c r="V45" s="74">
        <f t="shared" si="57"/>
        <v>-4.7836621302869288E-2</v>
      </c>
    </row>
    <row r="46" spans="1:25" ht="19.5" customHeight="1" x14ac:dyDescent="0.25">
      <c r="A46" s="23"/>
      <c r="B46" s="111" t="s">
        <v>73</v>
      </c>
      <c r="C46" s="9">
        <v>40804</v>
      </c>
      <c r="D46" s="10">
        <v>80734</v>
      </c>
      <c r="E46" s="10">
        <v>122357</v>
      </c>
      <c r="F46" s="33">
        <v>61080</v>
      </c>
      <c r="G46" s="33">
        <v>51146</v>
      </c>
      <c r="H46" s="33">
        <v>36639</v>
      </c>
      <c r="I46" s="33">
        <v>24443</v>
      </c>
      <c r="J46" s="11">
        <v>27816</v>
      </c>
      <c r="L46" s="48">
        <f>C46/$C$43</f>
        <v>1.9472983116221152E-4</v>
      </c>
      <c r="M46" s="17">
        <f>D46/$D$43</f>
        <v>3.5196423477678939E-4</v>
      </c>
      <c r="N46" s="17">
        <f>E46/$E$43</f>
        <v>5.4938224232725966E-4</v>
      </c>
      <c r="O46" s="35">
        <f t="shared" si="55"/>
        <v>2.5746895172300347E-4</v>
      </c>
      <c r="P46" s="35">
        <f t="shared" si="58"/>
        <v>3.8044329833911053E-4</v>
      </c>
      <c r="Q46" s="35">
        <f t="shared" si="59"/>
        <v>3.0020105826383158E-4</v>
      </c>
      <c r="R46" s="35">
        <f t="shared" si="60"/>
        <v>9.7959112091843079E-5</v>
      </c>
      <c r="S46" s="18">
        <f t="shared" si="61"/>
        <v>1.0615789728561668E-4</v>
      </c>
      <c r="U46" s="112">
        <f t="shared" si="56"/>
        <v>0.13799451785787342</v>
      </c>
      <c r="V46" s="74">
        <f t="shared" si="57"/>
        <v>8.3695993345536873E-2</v>
      </c>
    </row>
    <row r="47" spans="1:25" ht="19.5" customHeight="1" x14ac:dyDescent="0.25">
      <c r="A47" s="23"/>
      <c r="B47" s="111" t="s">
        <v>67</v>
      </c>
      <c r="C47" s="9">
        <v>40393076</v>
      </c>
      <c r="D47" s="10">
        <v>43585944</v>
      </c>
      <c r="E47" s="10">
        <v>36137872</v>
      </c>
      <c r="F47" s="33">
        <v>38548621</v>
      </c>
      <c r="G47" s="33">
        <v>24892469</v>
      </c>
      <c r="H47" s="33">
        <v>22933745</v>
      </c>
      <c r="I47" s="33">
        <v>48245276</v>
      </c>
      <c r="J47" s="11">
        <v>50573896</v>
      </c>
      <c r="L47" s="48">
        <f>C47/$C$43</f>
        <v>0.1927687694736393</v>
      </c>
      <c r="M47" s="17">
        <f>D47/$D$43</f>
        <v>0.19001527766472606</v>
      </c>
      <c r="N47" s="17">
        <f>E47/$E$43</f>
        <v>0.16225884217736206</v>
      </c>
      <c r="O47" s="35">
        <f t="shared" si="55"/>
        <v>0.16249300981069675</v>
      </c>
      <c r="P47" s="35">
        <f t="shared" si="58"/>
        <v>0.18515960212263052</v>
      </c>
      <c r="Q47" s="35">
        <f t="shared" si="59"/>
        <v>0.18790727145808717</v>
      </c>
      <c r="R47" s="35">
        <f t="shared" si="60"/>
        <v>0.19335042341717082</v>
      </c>
      <c r="S47" s="18">
        <f t="shared" si="61"/>
        <v>0.193011880101433</v>
      </c>
      <c r="U47" s="112">
        <f t="shared" si="56"/>
        <v>4.8266279998066548E-2</v>
      </c>
      <c r="V47" s="74">
        <f t="shared" si="57"/>
        <v>-1.7509313388333473E-3</v>
      </c>
    </row>
    <row r="48" spans="1:25" ht="19.5" customHeight="1" x14ac:dyDescent="0.25">
      <c r="A48" s="23"/>
      <c r="B48" t="s">
        <v>68</v>
      </c>
      <c r="C48" s="9">
        <v>7382149</v>
      </c>
      <c r="D48" s="10">
        <v>9249131</v>
      </c>
      <c r="E48" s="10">
        <v>9711674</v>
      </c>
      <c r="F48" s="33">
        <v>8790522</v>
      </c>
      <c r="G48" s="33">
        <v>5187559</v>
      </c>
      <c r="H48" s="33">
        <v>4125921</v>
      </c>
      <c r="I48" s="33">
        <v>9635767</v>
      </c>
      <c r="J48" s="11">
        <v>10435165</v>
      </c>
      <c r="L48" s="48">
        <f>C48/$C$43</f>
        <v>3.5229992853256759E-2</v>
      </c>
      <c r="M48" s="17">
        <f>D48/$D$43</f>
        <v>4.0322086292829303E-2</v>
      </c>
      <c r="N48" s="17">
        <f>E48/$E$43</f>
        <v>4.3605361678296678E-2</v>
      </c>
      <c r="O48" s="35">
        <f t="shared" si="55"/>
        <v>3.7054461107367383E-2</v>
      </c>
      <c r="P48" s="35">
        <f t="shared" si="58"/>
        <v>3.8587026478878857E-2</v>
      </c>
      <c r="Q48" s="35">
        <f t="shared" si="59"/>
        <v>3.3805667472173534E-2</v>
      </c>
      <c r="R48" s="35">
        <f t="shared" si="60"/>
        <v>3.8616830161759298E-2</v>
      </c>
      <c r="S48" s="18">
        <f t="shared" si="61"/>
        <v>3.9825106925095707E-2</v>
      </c>
      <c r="U48" s="112">
        <f t="shared" si="56"/>
        <v>8.2961532797544812E-2</v>
      </c>
      <c r="V48" s="74">
        <f t="shared" si="57"/>
        <v>3.1288864421941016E-2</v>
      </c>
    </row>
    <row r="49" spans="1:22" ht="19.5" customHeight="1" x14ac:dyDescent="0.25">
      <c r="A49" s="23"/>
      <c r="B49" s="111" t="s">
        <v>84</v>
      </c>
      <c r="C49" s="9"/>
      <c r="D49" s="10"/>
      <c r="E49" s="10"/>
      <c r="F49" s="33">
        <v>0</v>
      </c>
      <c r="G49" s="33">
        <v>0</v>
      </c>
      <c r="H49" s="33">
        <v>39775</v>
      </c>
      <c r="I49" s="33">
        <v>43756</v>
      </c>
      <c r="J49" s="11">
        <v>62613</v>
      </c>
      <c r="L49" s="48"/>
      <c r="M49" s="17"/>
      <c r="N49" s="17"/>
      <c r="O49" s="35">
        <f t="shared" si="55"/>
        <v>0</v>
      </c>
      <c r="P49" s="35">
        <f t="shared" si="58"/>
        <v>0</v>
      </c>
      <c r="Q49" s="35">
        <f t="shared" si="59"/>
        <v>3.2589582391560635E-4</v>
      </c>
      <c r="R49" s="35">
        <f t="shared" si="60"/>
        <v>1.7535895383916401E-4</v>
      </c>
      <c r="S49" s="18">
        <f t="shared" si="61"/>
        <v>2.389583125806844E-4</v>
      </c>
      <c r="U49" s="112">
        <f t="shared" si="56"/>
        <v>0.43095804004022303</v>
      </c>
      <c r="V49" s="74">
        <f t="shared" si="57"/>
        <v>0.362680988618651</v>
      </c>
    </row>
    <row r="50" spans="1:22" ht="19.5" customHeight="1" x14ac:dyDescent="0.25">
      <c r="A50" s="23"/>
      <c r="B50" t="s">
        <v>69</v>
      </c>
      <c r="C50" s="9">
        <v>0</v>
      </c>
      <c r="D50" s="10">
        <v>0</v>
      </c>
      <c r="E50" s="10">
        <v>0</v>
      </c>
      <c r="F50" s="33">
        <v>4200</v>
      </c>
      <c r="G50" s="33">
        <v>1939</v>
      </c>
      <c r="H50" s="33">
        <v>0</v>
      </c>
      <c r="I50" s="33">
        <v>0</v>
      </c>
      <c r="J50" s="11">
        <v>613</v>
      </c>
      <c r="L50" s="48">
        <f>C50/$C$43</f>
        <v>0</v>
      </c>
      <c r="M50" s="17">
        <f>D50/$D$43</f>
        <v>0</v>
      </c>
      <c r="N50" s="17">
        <f>E50/$E$43</f>
        <v>0</v>
      </c>
      <c r="O50" s="35">
        <f t="shared" si="55"/>
        <v>1.7704151886650533E-5</v>
      </c>
      <c r="P50" s="35">
        <f t="shared" si="58"/>
        <v>1.4423015592217092E-5</v>
      </c>
      <c r="Q50" s="35">
        <f t="shared" si="59"/>
        <v>0</v>
      </c>
      <c r="R50" s="35">
        <f t="shared" si="60"/>
        <v>0</v>
      </c>
      <c r="S50" s="18">
        <f t="shared" si="61"/>
        <v>2.3394733619529418E-6</v>
      </c>
      <c r="U50" s="112"/>
      <c r="V50" s="74"/>
    </row>
    <row r="51" spans="1:22" ht="19.5" customHeight="1" x14ac:dyDescent="0.25">
      <c r="A51" s="23"/>
      <c r="C51" s="9"/>
      <c r="D51" s="10"/>
      <c r="E51" s="10"/>
      <c r="F51" s="33"/>
      <c r="G51" s="33"/>
      <c r="H51" s="33">
        <v>0</v>
      </c>
      <c r="I51" s="33">
        <v>0</v>
      </c>
      <c r="J51" s="11">
        <v>0</v>
      </c>
      <c r="L51" s="48"/>
      <c r="M51" s="17"/>
      <c r="N51" s="17"/>
      <c r="O51" s="35"/>
      <c r="P51" s="35">
        <f t="shared" si="58"/>
        <v>0</v>
      </c>
      <c r="Q51" s="35">
        <f t="shared" si="59"/>
        <v>0</v>
      </c>
      <c r="R51" s="35">
        <f t="shared" si="60"/>
        <v>0</v>
      </c>
      <c r="S51" s="18">
        <f t="shared" si="61"/>
        <v>0</v>
      </c>
      <c r="U51" s="112"/>
      <c r="V51" s="74"/>
    </row>
    <row r="52" spans="1:22" ht="19.5" customHeight="1" thickBot="1" x14ac:dyDescent="0.3">
      <c r="A52" s="23"/>
      <c r="B52" t="s">
        <v>71</v>
      </c>
      <c r="C52" s="9">
        <v>621343</v>
      </c>
      <c r="D52" s="10">
        <v>587791</v>
      </c>
      <c r="E52" s="10">
        <v>375598</v>
      </c>
      <c r="F52" s="33">
        <v>752849</v>
      </c>
      <c r="G52" s="33">
        <v>482145</v>
      </c>
      <c r="H52" s="33">
        <v>654885</v>
      </c>
      <c r="I52" s="33">
        <v>1060882</v>
      </c>
      <c r="J52" s="11">
        <v>1083007</v>
      </c>
      <c r="L52" s="48">
        <f>C52/$C$43</f>
        <v>2.9652489335315656E-3</v>
      </c>
      <c r="M52" s="17">
        <f>D52/$D$43</f>
        <v>2.5625066208002055E-3</v>
      </c>
      <c r="N52" s="17">
        <f>E52/$E$43</f>
        <v>1.686432909058199E-3</v>
      </c>
      <c r="O52" s="35">
        <f>F52/$F$43</f>
        <v>3.1734650104078494E-3</v>
      </c>
      <c r="P52" s="35">
        <f t="shared" si="58"/>
        <v>3.5863769224907215E-3</v>
      </c>
      <c r="Q52" s="35">
        <f t="shared" si="59"/>
        <v>5.3657897333745279E-3</v>
      </c>
      <c r="R52" s="35">
        <f t="shared" si="60"/>
        <v>4.2516490919371052E-3</v>
      </c>
      <c r="S52" s="18">
        <f t="shared" si="61"/>
        <v>4.1332235355767853E-3</v>
      </c>
      <c r="U52" s="79">
        <f t="shared" si="56"/>
        <v>2.0855288335554754E-2</v>
      </c>
      <c r="V52" s="76">
        <f t="shared" si="57"/>
        <v>-2.7854028824933843E-2</v>
      </c>
    </row>
    <row r="53" spans="1:22" ht="19.5" customHeight="1" thickBot="1" x14ac:dyDescent="0.3">
      <c r="A53" s="5" t="s">
        <v>36</v>
      </c>
      <c r="B53" s="6"/>
      <c r="C53" s="12">
        <v>115482949</v>
      </c>
      <c r="D53" s="13">
        <v>122418467</v>
      </c>
      <c r="E53" s="13">
        <v>129718965</v>
      </c>
      <c r="F53" s="34">
        <v>131218627</v>
      </c>
      <c r="G53" s="34">
        <v>143270209</v>
      </c>
      <c r="H53" s="34">
        <v>143639272</v>
      </c>
      <c r="I53" s="34">
        <v>141434469</v>
      </c>
      <c r="J53" s="14">
        <v>144596468</v>
      </c>
      <c r="K53" s="1"/>
      <c r="L53" s="103">
        <f t="shared" ref="L53:S53" si="62">C53/C63</f>
        <v>0.35530531483211331</v>
      </c>
      <c r="M53" s="20">
        <f t="shared" si="62"/>
        <v>0.34797771930056753</v>
      </c>
      <c r="N53" s="20">
        <f t="shared" si="62"/>
        <v>0.36806347918786014</v>
      </c>
      <c r="O53" s="20">
        <f t="shared" si="62"/>
        <v>0.35613578479739438</v>
      </c>
      <c r="P53" s="20">
        <f t="shared" si="62"/>
        <v>0.51590213529014861</v>
      </c>
      <c r="Q53" s="20">
        <f t="shared" si="62"/>
        <v>0.54063245344692124</v>
      </c>
      <c r="R53" s="20">
        <f t="shared" si="62"/>
        <v>0.36176482227097834</v>
      </c>
      <c r="S53" s="21">
        <f t="shared" si="62"/>
        <v>0.3556047984319442</v>
      </c>
      <c r="T53" s="1"/>
      <c r="U53" s="43">
        <f t="shared" si="56"/>
        <v>2.2356636415130176E-2</v>
      </c>
      <c r="V53" s="71">
        <f t="shared" si="57"/>
        <v>-1.7027702694708099E-2</v>
      </c>
    </row>
    <row r="54" spans="1:22" ht="19.5" customHeight="1" x14ac:dyDescent="0.25">
      <c r="A54" s="23"/>
      <c r="B54" t="s">
        <v>65</v>
      </c>
      <c r="C54" s="9">
        <v>57074085</v>
      </c>
      <c r="D54" s="10">
        <v>61969326</v>
      </c>
      <c r="E54" s="10">
        <v>67200356</v>
      </c>
      <c r="F54" s="33">
        <v>70047222</v>
      </c>
      <c r="G54" s="33">
        <v>80419122</v>
      </c>
      <c r="H54" s="33">
        <v>80164986</v>
      </c>
      <c r="I54" s="33">
        <v>75814622</v>
      </c>
      <c r="J54" s="11">
        <v>74678310</v>
      </c>
      <c r="L54" s="48">
        <f t="shared" ref="L54:L62" si="63">C54/$C$53</f>
        <v>0.49422088277291915</v>
      </c>
      <c r="M54" s="17">
        <f t="shared" ref="M54:M62" si="64">D54/$D$53</f>
        <v>0.5062089692725853</v>
      </c>
      <c r="N54" s="17">
        <f t="shared" ref="N54:N62" si="65">E54/$E$53</f>
        <v>0.51804573063005865</v>
      </c>
      <c r="O54" s="35">
        <f t="shared" ref="O54:O62" si="66">F54/$F$53</f>
        <v>0.53382072043780793</v>
      </c>
      <c r="P54" s="35">
        <f>G54/$G$53</f>
        <v>0.56131084446174018</v>
      </c>
      <c r="Q54" s="35">
        <f>H54/$H$53</f>
        <v>0.55809936157292694</v>
      </c>
      <c r="R54" s="35">
        <f>I54/$I$53</f>
        <v>0.5360406309440735</v>
      </c>
      <c r="S54" s="18">
        <f>J54/$J$53</f>
        <v>0.51646012542989639</v>
      </c>
      <c r="U54" s="77">
        <f t="shared" si="56"/>
        <v>-1.498803225583582E-2</v>
      </c>
      <c r="V54" s="78">
        <f t="shared" si="57"/>
        <v>-3.6528024899328944E-2</v>
      </c>
    </row>
    <row r="55" spans="1:22" ht="19.5" customHeight="1" x14ac:dyDescent="0.25">
      <c r="A55" s="23"/>
      <c r="B55" t="s">
        <v>66</v>
      </c>
      <c r="C55" s="9">
        <v>205712</v>
      </c>
      <c r="D55" s="10">
        <v>156591</v>
      </c>
      <c r="E55" s="10">
        <v>30322</v>
      </c>
      <c r="F55" s="33">
        <v>58813</v>
      </c>
      <c r="G55" s="33">
        <v>38687</v>
      </c>
      <c r="H55" s="33">
        <v>25946</v>
      </c>
      <c r="I55" s="33">
        <v>67555</v>
      </c>
      <c r="J55" s="11">
        <v>51854</v>
      </c>
      <c r="L55" s="48">
        <f t="shared" si="63"/>
        <v>1.7813192491300165E-3</v>
      </c>
      <c r="M55" s="17">
        <f t="shared" si="64"/>
        <v>1.2791452453002864E-3</v>
      </c>
      <c r="N55" s="17">
        <f t="shared" si="65"/>
        <v>2.3375147959282593E-4</v>
      </c>
      <c r="O55" s="35">
        <f t="shared" si="66"/>
        <v>4.4820618341022574E-4</v>
      </c>
      <c r="P55" s="35">
        <f t="shared" ref="P55:P62" si="67">G55/$G$53</f>
        <v>2.7002822338313194E-4</v>
      </c>
      <c r="Q55" s="35">
        <f t="shared" ref="Q55:Q62" si="68">H55/$H$53</f>
        <v>1.8063305138444312E-4</v>
      </c>
      <c r="R55" s="35">
        <f t="shared" ref="R55:R62" si="69">I55/$I$53</f>
        <v>4.776416985027886E-4</v>
      </c>
      <c r="S55" s="18">
        <f t="shared" ref="S55:S62" si="70">J55/$J$53</f>
        <v>3.5861180232977754E-4</v>
      </c>
      <c r="U55" s="112">
        <f t="shared" si="56"/>
        <v>-0.23241802975353415</v>
      </c>
      <c r="V55" s="74">
        <f t="shared" si="57"/>
        <v>-0.2492033181904367</v>
      </c>
    </row>
    <row r="56" spans="1:22" ht="19.5" customHeight="1" x14ac:dyDescent="0.25">
      <c r="A56" s="23"/>
      <c r="B56" t="s">
        <v>73</v>
      </c>
      <c r="C56" s="9">
        <v>0</v>
      </c>
      <c r="D56" s="10">
        <v>0</v>
      </c>
      <c r="E56" s="10">
        <v>0</v>
      </c>
      <c r="F56" s="33">
        <v>236</v>
      </c>
      <c r="G56" s="33">
        <v>2490</v>
      </c>
      <c r="H56" s="33">
        <v>172</v>
      </c>
      <c r="I56" s="33">
        <v>0</v>
      </c>
      <c r="J56" s="11">
        <v>0</v>
      </c>
      <c r="L56" s="48">
        <f t="shared" si="63"/>
        <v>0</v>
      </c>
      <c r="M56" s="17">
        <f t="shared" si="64"/>
        <v>0</v>
      </c>
      <c r="N56" s="17">
        <f t="shared" si="65"/>
        <v>0</v>
      </c>
      <c r="O56" s="35">
        <f t="shared" si="66"/>
        <v>1.7985251438425736E-6</v>
      </c>
      <c r="P56" s="35">
        <f t="shared" si="67"/>
        <v>1.7379747104298563E-5</v>
      </c>
      <c r="Q56" s="35">
        <f t="shared" si="68"/>
        <v>1.1974441084608114E-6</v>
      </c>
      <c r="R56" s="35">
        <f t="shared" si="69"/>
        <v>0</v>
      </c>
      <c r="S56" s="18">
        <f t="shared" si="70"/>
        <v>0</v>
      </c>
      <c r="U56" s="112"/>
      <c r="V56" s="74"/>
    </row>
    <row r="57" spans="1:22" ht="19.5" customHeight="1" x14ac:dyDescent="0.25">
      <c r="A57" s="23"/>
      <c r="B57" t="s">
        <v>67</v>
      </c>
      <c r="C57" s="9">
        <v>33584523</v>
      </c>
      <c r="D57" s="10">
        <v>36099866</v>
      </c>
      <c r="E57" s="10">
        <v>36111331</v>
      </c>
      <c r="F57" s="33">
        <v>35650257</v>
      </c>
      <c r="G57" s="33">
        <v>37467931</v>
      </c>
      <c r="H57" s="33">
        <v>40041477</v>
      </c>
      <c r="I57" s="33">
        <v>41763501</v>
      </c>
      <c r="J57" s="11">
        <v>44818429</v>
      </c>
      <c r="L57" s="48">
        <f t="shared" si="63"/>
        <v>0.29081802370668591</v>
      </c>
      <c r="M57" s="17">
        <f t="shared" si="64"/>
        <v>0.29488905460644266</v>
      </c>
      <c r="N57" s="17">
        <f t="shared" si="65"/>
        <v>0.27838127601465212</v>
      </c>
      <c r="O57" s="35">
        <f t="shared" si="66"/>
        <v>0.27168594745317676</v>
      </c>
      <c r="P57" s="35">
        <f t="shared" si="67"/>
        <v>0.26151934349450134</v>
      </c>
      <c r="Q57" s="35">
        <f t="shared" si="68"/>
        <v>0.27876413213790169</v>
      </c>
      <c r="R57" s="35">
        <f t="shared" si="69"/>
        <v>0.29528516842665842</v>
      </c>
      <c r="S57" s="18">
        <f t="shared" si="70"/>
        <v>0.30995521273728482</v>
      </c>
      <c r="U57" s="112">
        <f t="shared" si="56"/>
        <v>7.3148273656463814E-2</v>
      </c>
      <c r="V57" s="74">
        <f t="shared" si="57"/>
        <v>4.9680938561159349E-2</v>
      </c>
    </row>
    <row r="58" spans="1:22" ht="19.5" customHeight="1" x14ac:dyDescent="0.25">
      <c r="A58" s="23"/>
      <c r="B58" t="s">
        <v>68</v>
      </c>
      <c r="C58" s="9">
        <v>3838992</v>
      </c>
      <c r="D58" s="10">
        <v>4275984</v>
      </c>
      <c r="E58" s="10">
        <v>3974044</v>
      </c>
      <c r="F58" s="33">
        <v>3420997</v>
      </c>
      <c r="G58" s="33">
        <v>3838142</v>
      </c>
      <c r="H58" s="33">
        <v>3995893</v>
      </c>
      <c r="I58" s="33">
        <v>3734613</v>
      </c>
      <c r="J58" s="11">
        <v>3835683</v>
      </c>
      <c r="L58" s="48">
        <f t="shared" si="63"/>
        <v>3.3242933552034594E-2</v>
      </c>
      <c r="M58" s="17">
        <f t="shared" si="64"/>
        <v>3.4929239883391125E-2</v>
      </c>
      <c r="N58" s="17">
        <f t="shared" si="65"/>
        <v>3.0635797934403811E-2</v>
      </c>
      <c r="O58" s="35">
        <f t="shared" si="66"/>
        <v>2.6070970853855985E-2</v>
      </c>
      <c r="P58" s="35">
        <f t="shared" si="67"/>
        <v>2.67895330563802E-2</v>
      </c>
      <c r="Q58" s="35">
        <f t="shared" si="68"/>
        <v>2.7818944947033707E-2</v>
      </c>
      <c r="R58" s="35">
        <f t="shared" si="69"/>
        <v>2.6405253446385831E-2</v>
      </c>
      <c r="S58" s="18">
        <f t="shared" si="70"/>
        <v>2.6526809769654956E-2</v>
      </c>
      <c r="U58" s="112">
        <f t="shared" si="56"/>
        <v>2.7063045086599333E-2</v>
      </c>
      <c r="V58" s="74">
        <f t="shared" si="57"/>
        <v>4.603490116689749E-3</v>
      </c>
    </row>
    <row r="59" spans="1:22" ht="19.5" customHeight="1" x14ac:dyDescent="0.25">
      <c r="A59" s="23"/>
      <c r="B59" t="s">
        <v>84</v>
      </c>
      <c r="C59" s="9"/>
      <c r="D59" s="10"/>
      <c r="E59" s="10"/>
      <c r="F59" s="33">
        <v>0</v>
      </c>
      <c r="G59" s="33">
        <v>0</v>
      </c>
      <c r="H59" s="33">
        <v>77344</v>
      </c>
      <c r="I59" s="33">
        <v>105080</v>
      </c>
      <c r="J59" s="11">
        <v>114680</v>
      </c>
      <c r="L59" s="48">
        <f t="shared" si="63"/>
        <v>0</v>
      </c>
      <c r="M59" s="17">
        <f t="shared" si="64"/>
        <v>0</v>
      </c>
      <c r="N59" s="17">
        <f t="shared" si="65"/>
        <v>0</v>
      </c>
      <c r="O59" s="35">
        <f t="shared" si="66"/>
        <v>0</v>
      </c>
      <c r="P59" s="35">
        <f t="shared" si="67"/>
        <v>0</v>
      </c>
      <c r="Q59" s="35">
        <f t="shared" si="68"/>
        <v>5.384599832836802E-4</v>
      </c>
      <c r="R59" s="35">
        <f t="shared" si="69"/>
        <v>7.4295891760303495E-4</v>
      </c>
      <c r="S59" s="18">
        <f t="shared" si="70"/>
        <v>7.9310374303195289E-4</v>
      </c>
      <c r="U59" s="112">
        <f t="shared" si="56"/>
        <v>9.1358964598401218E-2</v>
      </c>
      <c r="V59" s="74">
        <f t="shared" si="57"/>
        <v>6.7493402718278514E-2</v>
      </c>
    </row>
    <row r="60" spans="1:22" ht="19.5" customHeight="1" x14ac:dyDescent="0.25">
      <c r="A60" s="23"/>
      <c r="B60" t="s">
        <v>69</v>
      </c>
      <c r="C60" s="9">
        <v>0</v>
      </c>
      <c r="D60" s="10">
        <v>0</v>
      </c>
      <c r="E60" s="10">
        <v>456</v>
      </c>
      <c r="F60" s="33">
        <v>373</v>
      </c>
      <c r="G60" s="33">
        <v>65</v>
      </c>
      <c r="H60" s="33">
        <v>1438</v>
      </c>
      <c r="I60" s="33">
        <v>1688</v>
      </c>
      <c r="J60" s="11">
        <v>26303</v>
      </c>
      <c r="L60" s="48">
        <f t="shared" si="63"/>
        <v>0</v>
      </c>
      <c r="M60" s="17">
        <f t="shared" si="64"/>
        <v>0</v>
      </c>
      <c r="N60" s="17">
        <f t="shared" si="65"/>
        <v>3.5152916923134564E-6</v>
      </c>
      <c r="O60" s="35">
        <f t="shared" si="66"/>
        <v>2.8425842315816946E-6</v>
      </c>
      <c r="P60" s="35">
        <f t="shared" si="67"/>
        <v>4.5368817742144843E-7</v>
      </c>
      <c r="Q60" s="35">
        <f t="shared" si="68"/>
        <v>1.0011189697480505E-5</v>
      </c>
      <c r="R60" s="35">
        <f t="shared" si="69"/>
        <v>1.1934855851864513E-5</v>
      </c>
      <c r="S60" s="18">
        <f t="shared" si="70"/>
        <v>1.8190624130597712E-4</v>
      </c>
      <c r="U60" s="112">
        <f t="shared" si="56"/>
        <v>14.582345971563981</v>
      </c>
      <c r="V60" s="74">
        <f t="shared" si="57"/>
        <v>14.241595169962523</v>
      </c>
    </row>
    <row r="61" spans="1:22" ht="19.5" customHeight="1" x14ac:dyDescent="0.25">
      <c r="A61" s="23"/>
      <c r="B61" t="s">
        <v>85</v>
      </c>
      <c r="C61" s="9"/>
      <c r="D61" s="10"/>
      <c r="E61" s="10"/>
      <c r="F61" s="33"/>
      <c r="G61" s="33"/>
      <c r="H61" s="33">
        <v>0</v>
      </c>
      <c r="I61" s="33">
        <v>0</v>
      </c>
      <c r="J61" s="11">
        <v>2879</v>
      </c>
      <c r="L61" s="48">
        <f t="shared" si="63"/>
        <v>0</v>
      </c>
      <c r="M61" s="17">
        <f t="shared" si="64"/>
        <v>0</v>
      </c>
      <c r="N61" s="17">
        <f t="shared" si="65"/>
        <v>0</v>
      </c>
      <c r="O61" s="35">
        <f t="shared" si="66"/>
        <v>0</v>
      </c>
      <c r="P61" s="35">
        <f t="shared" si="67"/>
        <v>0</v>
      </c>
      <c r="Q61" s="35">
        <f t="shared" si="68"/>
        <v>0</v>
      </c>
      <c r="R61" s="35">
        <f t="shared" si="69"/>
        <v>0</v>
      </c>
      <c r="S61" s="18">
        <f t="shared" si="70"/>
        <v>1.9910583154769727E-5</v>
      </c>
      <c r="U61" s="112"/>
      <c r="V61" s="74"/>
    </row>
    <row r="62" spans="1:22" ht="19.5" customHeight="1" thickBot="1" x14ac:dyDescent="0.3">
      <c r="A62" s="23"/>
      <c r="B62" t="s">
        <v>71</v>
      </c>
      <c r="C62" s="30">
        <v>20779637</v>
      </c>
      <c r="D62" s="31">
        <v>19916700</v>
      </c>
      <c r="E62" s="31">
        <v>22402456</v>
      </c>
      <c r="F62" s="33">
        <v>22040729</v>
      </c>
      <c r="G62" s="33">
        <v>21503772</v>
      </c>
      <c r="H62" s="33">
        <v>19332016</v>
      </c>
      <c r="I62" s="33">
        <v>19947410</v>
      </c>
      <c r="J62" s="11">
        <v>21068330</v>
      </c>
      <c r="L62" s="48">
        <f t="shared" si="63"/>
        <v>0.17993684071923033</v>
      </c>
      <c r="M62" s="17">
        <f t="shared" si="64"/>
        <v>0.16269359099228059</v>
      </c>
      <c r="N62" s="17">
        <f t="shared" si="65"/>
        <v>0.17269992864960032</v>
      </c>
      <c r="O62" s="35">
        <f t="shared" si="66"/>
        <v>0.16796951396237364</v>
      </c>
      <c r="P62" s="35">
        <f t="shared" si="67"/>
        <v>0.15009241732871348</v>
      </c>
      <c r="Q62" s="35">
        <f t="shared" si="68"/>
        <v>0.13458725967366361</v>
      </c>
      <c r="R62" s="35">
        <f t="shared" si="69"/>
        <v>0.1410364117109246</v>
      </c>
      <c r="S62" s="18">
        <f t="shared" si="70"/>
        <v>0.14570431969334133</v>
      </c>
      <c r="U62" s="79">
        <f t="shared" si="56"/>
        <v>5.6193761495853346E-2</v>
      </c>
      <c r="V62" s="76">
        <f t="shared" si="57"/>
        <v>3.3097183385410511E-2</v>
      </c>
    </row>
    <row r="63" spans="1:22" ht="19.5" customHeight="1" thickBot="1" x14ac:dyDescent="0.3">
      <c r="A63" s="45" t="s">
        <v>21</v>
      </c>
      <c r="B63" s="70"/>
      <c r="C63" s="110">
        <f t="shared" ref="C63:G63" si="71">C43+C53</f>
        <v>325024547</v>
      </c>
      <c r="D63" s="55">
        <f t="shared" si="71"/>
        <v>351799728</v>
      </c>
      <c r="E63" s="55">
        <f t="shared" si="71"/>
        <v>352436393</v>
      </c>
      <c r="F63" s="55">
        <f t="shared" si="71"/>
        <v>368451115</v>
      </c>
      <c r="G63" s="55">
        <f t="shared" si="71"/>
        <v>277708114</v>
      </c>
      <c r="H63" s="55">
        <f t="shared" ref="H63:J63" si="72">H43+H53</f>
        <v>265687476</v>
      </c>
      <c r="I63" s="55">
        <f t="shared" si="72"/>
        <v>390956943</v>
      </c>
      <c r="J63" s="243">
        <f t="shared" si="72"/>
        <v>406621251</v>
      </c>
      <c r="L63" s="113">
        <f t="shared" ref="L63:S63" si="73">L43+L53</f>
        <v>1</v>
      </c>
      <c r="M63" s="116">
        <f t="shared" si="73"/>
        <v>1</v>
      </c>
      <c r="N63" s="116">
        <f t="shared" si="73"/>
        <v>1</v>
      </c>
      <c r="O63" s="116">
        <f t="shared" si="73"/>
        <v>1</v>
      </c>
      <c r="P63" s="116">
        <f t="shared" si="73"/>
        <v>1</v>
      </c>
      <c r="Q63" s="116">
        <f t="shared" si="73"/>
        <v>1</v>
      </c>
      <c r="R63" s="116">
        <f t="shared" si="73"/>
        <v>1</v>
      </c>
      <c r="S63" s="117">
        <f t="shared" si="73"/>
        <v>1</v>
      </c>
      <c r="U63" s="162">
        <f t="shared" si="56"/>
        <v>4.0066580938044626E-2</v>
      </c>
      <c r="V63" s="161">
        <f t="shared" si="57"/>
        <v>0</v>
      </c>
    </row>
    <row r="64" spans="1:22" ht="19.5" customHeight="1" x14ac:dyDescent="0.25">
      <c r="A64" s="23"/>
      <c r="B64" t="s">
        <v>65</v>
      </c>
      <c r="C64" s="9">
        <f t="shared" ref="C64:G64" si="74">C44+C54</f>
        <v>189257389</v>
      </c>
      <c r="D64" s="10">
        <f t="shared" si="74"/>
        <v>202091710</v>
      </c>
      <c r="E64" s="10">
        <f t="shared" si="74"/>
        <v>207640835</v>
      </c>
      <c r="F64" s="10">
        <f t="shared" si="74"/>
        <v>219952952</v>
      </c>
      <c r="G64" s="10">
        <f t="shared" si="74"/>
        <v>165116613</v>
      </c>
      <c r="H64" s="10">
        <f t="shared" ref="H64:J64" si="75">H44+H54</f>
        <v>155260451</v>
      </c>
      <c r="I64" s="10">
        <f t="shared" si="75"/>
        <v>228406092</v>
      </c>
      <c r="J64" s="11">
        <f t="shared" si="75"/>
        <v>236603977</v>
      </c>
      <c r="K64" s="2"/>
      <c r="L64" s="48">
        <f t="shared" ref="L64:L72" si="76">C64/$C$63</f>
        <v>0.58228644804479956</v>
      </c>
      <c r="M64" s="17">
        <f t="shared" ref="M64:M72" si="77">D64/$D$63</f>
        <v>0.5744510126511525</v>
      </c>
      <c r="N64" s="17">
        <f t="shared" ref="N64:N72" si="78">E64/$E$63</f>
        <v>0.58915832508818122</v>
      </c>
      <c r="O64" s="35">
        <f t="shared" ref="O64:O72" si="79">F64/$F$63</f>
        <v>0.59696644424593481</v>
      </c>
      <c r="P64" s="35">
        <f>G64/$G$63</f>
        <v>0.59456891850124338</v>
      </c>
      <c r="Q64" s="35">
        <f>H64/$H$63</f>
        <v>0.58437248656763929</v>
      </c>
      <c r="R64" s="35">
        <f>I64/$I$63</f>
        <v>0.58422313784052682</v>
      </c>
      <c r="S64" s="18">
        <f>J64/$J$63</f>
        <v>0.58187804109628294</v>
      </c>
      <c r="U64" s="77">
        <f t="shared" si="56"/>
        <v>3.5891709053014226E-2</v>
      </c>
      <c r="V64" s="78">
        <f t="shared" si="57"/>
        <v>-4.014042909892439E-3</v>
      </c>
    </row>
    <row r="65" spans="1:22" ht="19.5" customHeight="1" x14ac:dyDescent="0.25">
      <c r="A65" s="23"/>
      <c r="B65" t="s">
        <v>66</v>
      </c>
      <c r="C65" s="9">
        <f t="shared" ref="C65:G65" si="80">C45+C55</f>
        <v>29126634</v>
      </c>
      <c r="D65" s="10">
        <f t="shared" si="80"/>
        <v>35911868</v>
      </c>
      <c r="E65" s="10">
        <f t="shared" si="80"/>
        <v>35959770</v>
      </c>
      <c r="F65" s="10">
        <f t="shared" si="80"/>
        <v>39228299</v>
      </c>
      <c r="G65" s="10">
        <f t="shared" si="80"/>
        <v>19163843</v>
      </c>
      <c r="H65" s="10">
        <f t="shared" ref="H65:J65" si="81">H45+H55</f>
        <v>19187720</v>
      </c>
      <c r="I65" s="10">
        <f t="shared" si="81"/>
        <v>37988435</v>
      </c>
      <c r="J65" s="11">
        <f t="shared" si="81"/>
        <v>37967860</v>
      </c>
      <c r="K65" s="2"/>
      <c r="L65" s="48">
        <f t="shared" si="76"/>
        <v>8.9613643858105274E-2</v>
      </c>
      <c r="M65" s="17">
        <f t="shared" si="77"/>
        <v>0.10208043139817323</v>
      </c>
      <c r="N65" s="17">
        <f t="shared" si="78"/>
        <v>0.10203194310866756</v>
      </c>
      <c r="O65" s="35">
        <f t="shared" si="79"/>
        <v>0.1064681240006561</v>
      </c>
      <c r="P65" s="35">
        <f t="shared" ref="P65:P72" si="82">G65/$G$63</f>
        <v>6.9007141073306924E-2</v>
      </c>
      <c r="Q65" s="35">
        <f t="shared" ref="Q65:Q72" si="83">H65/$H$63</f>
        <v>7.2219136140237186E-2</v>
      </c>
      <c r="R65" s="35">
        <f t="shared" ref="R65:R72" si="84">I65/$I$63</f>
        <v>9.7167822902687259E-2</v>
      </c>
      <c r="S65" s="18">
        <f t="shared" ref="S65:S72" si="85">J65/$J$63</f>
        <v>9.3374017975268092E-2</v>
      </c>
      <c r="U65" s="112">
        <f t="shared" si="56"/>
        <v>-5.416122038193992E-4</v>
      </c>
      <c r="V65" s="74">
        <f t="shared" si="57"/>
        <v>-3.9043839967667388E-2</v>
      </c>
    </row>
    <row r="66" spans="1:22" ht="19.5" customHeight="1" x14ac:dyDescent="0.25">
      <c r="A66" s="23"/>
      <c r="B66" t="s">
        <v>73</v>
      </c>
      <c r="C66" s="9">
        <f t="shared" ref="C66:G66" si="86">C46+C56</f>
        <v>40804</v>
      </c>
      <c r="D66" s="10">
        <f t="shared" si="86"/>
        <v>80734</v>
      </c>
      <c r="E66" s="10">
        <f t="shared" si="86"/>
        <v>122357</v>
      </c>
      <c r="F66" s="10">
        <f t="shared" si="86"/>
        <v>61316</v>
      </c>
      <c r="G66" s="10">
        <f t="shared" si="86"/>
        <v>53636</v>
      </c>
      <c r="H66" s="10">
        <f t="shared" ref="H66:J66" si="87">H46+H56</f>
        <v>36811</v>
      </c>
      <c r="I66" s="10">
        <f t="shared" si="87"/>
        <v>24443</v>
      </c>
      <c r="J66" s="11">
        <f t="shared" si="87"/>
        <v>27816</v>
      </c>
      <c r="K66" s="2"/>
      <c r="L66" s="48">
        <f t="shared" si="76"/>
        <v>1.2554128719391769E-4</v>
      </c>
      <c r="M66" s="17">
        <f t="shared" si="77"/>
        <v>2.2948852308379272E-4</v>
      </c>
      <c r="N66" s="17">
        <f t="shared" si="78"/>
        <v>3.4717470281226038E-4</v>
      </c>
      <c r="O66" s="35">
        <f t="shared" si="79"/>
        <v>1.6641556370374942E-4</v>
      </c>
      <c r="P66" s="35">
        <f t="shared" si="82"/>
        <v>1.9313803701104679E-4</v>
      </c>
      <c r="Q66" s="35">
        <f t="shared" si="83"/>
        <v>1.3855000075351688E-4</v>
      </c>
      <c r="R66" s="35">
        <f t="shared" si="84"/>
        <v>6.252095131611462E-5</v>
      </c>
      <c r="S66" s="18">
        <f t="shared" si="85"/>
        <v>6.8407639619405926E-5</v>
      </c>
      <c r="U66" s="112">
        <f t="shared" si="56"/>
        <v>0.13799451785787342</v>
      </c>
      <c r="V66" s="74">
        <f t="shared" si="57"/>
        <v>9.4155449963123444E-2</v>
      </c>
    </row>
    <row r="67" spans="1:22" ht="19.5" customHeight="1" x14ac:dyDescent="0.25">
      <c r="A67" s="23"/>
      <c r="B67" t="s">
        <v>67</v>
      </c>
      <c r="C67" s="9">
        <f t="shared" ref="C67:G67" si="88">C47+C57</f>
        <v>73977599</v>
      </c>
      <c r="D67" s="10">
        <f t="shared" si="88"/>
        <v>79685810</v>
      </c>
      <c r="E67" s="10">
        <f t="shared" si="88"/>
        <v>72249203</v>
      </c>
      <c r="F67" s="10">
        <f t="shared" si="88"/>
        <v>74198878</v>
      </c>
      <c r="G67" s="10">
        <f t="shared" si="88"/>
        <v>62360400</v>
      </c>
      <c r="H67" s="10">
        <f t="shared" ref="H67:J67" si="89">H47+H57</f>
        <v>62975222</v>
      </c>
      <c r="I67" s="10">
        <f t="shared" si="89"/>
        <v>90008777</v>
      </c>
      <c r="J67" s="11">
        <f t="shared" si="89"/>
        <v>95392325</v>
      </c>
      <c r="K67" s="2"/>
      <c r="L67" s="48">
        <f t="shared" si="76"/>
        <v>0.22760619061796586</v>
      </c>
      <c r="M67" s="17">
        <f t="shared" si="77"/>
        <v>0.22650901537934107</v>
      </c>
      <c r="N67" s="17">
        <f t="shared" si="78"/>
        <v>0.20499926918727715</v>
      </c>
      <c r="O67" s="35">
        <f t="shared" si="79"/>
        <v>0.20138052235233431</v>
      </c>
      <c r="P67" s="35">
        <f t="shared" si="82"/>
        <v>0.22455375574658218</v>
      </c>
      <c r="Q67" s="35">
        <f t="shared" si="83"/>
        <v>0.23702743895990039</v>
      </c>
      <c r="R67" s="35">
        <f t="shared" si="84"/>
        <v>0.23022682832876559</v>
      </c>
      <c r="S67" s="18">
        <f t="shared" si="85"/>
        <v>0.2345974903313649</v>
      </c>
      <c r="U67" s="112">
        <f t="shared" si="56"/>
        <v>5.9811367062569912E-2</v>
      </c>
      <c r="V67" s="74">
        <f t="shared" si="57"/>
        <v>1.8984155905401128E-2</v>
      </c>
    </row>
    <row r="68" spans="1:22" ht="19.5" customHeight="1" x14ac:dyDescent="0.25">
      <c r="A68" s="23"/>
      <c r="B68" t="s">
        <v>68</v>
      </c>
      <c r="C68" s="9">
        <f t="shared" ref="C68:G68" si="90">C48+C58</f>
        <v>11221141</v>
      </c>
      <c r="D68" s="10">
        <f t="shared" si="90"/>
        <v>13525115</v>
      </c>
      <c r="E68" s="10">
        <f t="shared" si="90"/>
        <v>13685718</v>
      </c>
      <c r="F68" s="10">
        <f t="shared" si="90"/>
        <v>12211519</v>
      </c>
      <c r="G68" s="10">
        <f t="shared" si="90"/>
        <v>9025701</v>
      </c>
      <c r="H68" s="10">
        <f t="shared" ref="H68:J68" si="91">H48+H58</f>
        <v>8121814</v>
      </c>
      <c r="I68" s="10">
        <f t="shared" si="91"/>
        <v>13370380</v>
      </c>
      <c r="J68" s="11">
        <f t="shared" si="91"/>
        <v>14270848</v>
      </c>
      <c r="K68" s="2"/>
      <c r="L68" s="48">
        <f t="shared" si="76"/>
        <v>3.4523980122645938E-2</v>
      </c>
      <c r="M68" s="17">
        <f t="shared" si="77"/>
        <v>3.8445495898734749E-2</v>
      </c>
      <c r="N68" s="17">
        <f t="shared" si="78"/>
        <v>3.8831738923170739E-2</v>
      </c>
      <c r="O68" s="35">
        <f t="shared" si="79"/>
        <v>3.3142847186118568E-2</v>
      </c>
      <c r="P68" s="35">
        <f t="shared" si="82"/>
        <v>3.2500674431140318E-2</v>
      </c>
      <c r="Q68" s="35">
        <f t="shared" si="83"/>
        <v>3.056905098530124E-2</v>
      </c>
      <c r="R68" s="35">
        <f t="shared" si="84"/>
        <v>3.41991112816738E-2</v>
      </c>
      <c r="S68" s="18">
        <f t="shared" si="85"/>
        <v>3.5096168645647102E-2</v>
      </c>
      <c r="U68" s="112">
        <f t="shared" si="56"/>
        <v>6.7347973655199025E-2</v>
      </c>
      <c r="V68" s="74">
        <f t="shared" si="57"/>
        <v>2.6230429106326125E-2</v>
      </c>
    </row>
    <row r="69" spans="1:22" ht="19.5" customHeight="1" x14ac:dyDescent="0.25">
      <c r="A69" s="23"/>
      <c r="B69" t="s">
        <v>84</v>
      </c>
      <c r="C69" s="9">
        <f t="shared" ref="C69:G69" si="92">C49+C59</f>
        <v>0</v>
      </c>
      <c r="D69" s="10">
        <f t="shared" si="92"/>
        <v>0</v>
      </c>
      <c r="E69" s="10">
        <f t="shared" si="92"/>
        <v>0</v>
      </c>
      <c r="F69" s="10">
        <f t="shared" si="92"/>
        <v>0</v>
      </c>
      <c r="G69" s="10">
        <f t="shared" si="92"/>
        <v>0</v>
      </c>
      <c r="H69" s="10">
        <f t="shared" ref="H69:J69" si="93">H49+H59</f>
        <v>117119</v>
      </c>
      <c r="I69" s="10">
        <f t="shared" si="93"/>
        <v>148836</v>
      </c>
      <c r="J69" s="11">
        <f t="shared" si="93"/>
        <v>177293</v>
      </c>
      <c r="K69" s="2"/>
      <c r="L69" s="48">
        <f t="shared" si="76"/>
        <v>0</v>
      </c>
      <c r="M69" s="17">
        <f t="shared" si="77"/>
        <v>0</v>
      </c>
      <c r="N69" s="17">
        <f t="shared" si="78"/>
        <v>0</v>
      </c>
      <c r="O69" s="35">
        <f t="shared" si="79"/>
        <v>0</v>
      </c>
      <c r="P69" s="35">
        <f t="shared" si="82"/>
        <v>0</v>
      </c>
      <c r="Q69" s="35">
        <f t="shared" si="83"/>
        <v>4.408149069096505E-4</v>
      </c>
      <c r="R69" s="35">
        <f t="shared" si="84"/>
        <v>3.8069665385121452E-4</v>
      </c>
      <c r="S69" s="18">
        <f t="shared" si="85"/>
        <v>4.3601508667829068E-4</v>
      </c>
      <c r="U69" s="112">
        <f t="shared" si="56"/>
        <v>0.19119702222580559</v>
      </c>
      <c r="V69" s="74">
        <f t="shared" si="57"/>
        <v>0.1453084293425283</v>
      </c>
    </row>
    <row r="70" spans="1:22" ht="19.5" customHeight="1" x14ac:dyDescent="0.25">
      <c r="A70" s="23"/>
      <c r="B70" t="s">
        <v>69</v>
      </c>
      <c r="C70" s="9">
        <f t="shared" ref="C70:G70" si="94">C50+C60</f>
        <v>0</v>
      </c>
      <c r="D70" s="10">
        <f t="shared" si="94"/>
        <v>0</v>
      </c>
      <c r="E70" s="10">
        <f t="shared" si="94"/>
        <v>456</v>
      </c>
      <c r="F70" s="10">
        <f t="shared" si="94"/>
        <v>4573</v>
      </c>
      <c r="G70" s="10">
        <f t="shared" si="94"/>
        <v>2004</v>
      </c>
      <c r="H70" s="10">
        <f t="shared" ref="H70:J70" si="95">H50+H60</f>
        <v>1438</v>
      </c>
      <c r="I70" s="10">
        <f t="shared" si="95"/>
        <v>1688</v>
      </c>
      <c r="J70" s="11">
        <f t="shared" si="95"/>
        <v>26916</v>
      </c>
      <c r="K70" s="2"/>
      <c r="L70" s="48">
        <f t="shared" si="76"/>
        <v>0</v>
      </c>
      <c r="M70" s="17">
        <f t="shared" si="77"/>
        <v>0</v>
      </c>
      <c r="N70" s="17">
        <f t="shared" si="78"/>
        <v>1.2938504906330716E-6</v>
      </c>
      <c r="O70" s="35">
        <f t="shared" si="79"/>
        <v>1.2411415826493021E-5</v>
      </c>
      <c r="P70" s="35">
        <f t="shared" si="82"/>
        <v>7.216209750356808E-6</v>
      </c>
      <c r="Q70" s="35">
        <f t="shared" si="83"/>
        <v>5.4123740480714268E-6</v>
      </c>
      <c r="R70" s="35">
        <f t="shared" si="84"/>
        <v>4.3176110060795113E-6</v>
      </c>
      <c r="S70" s="18">
        <f t="shared" si="85"/>
        <v>6.6194277681763363E-5</v>
      </c>
      <c r="U70" s="112">
        <f t="shared" si="56"/>
        <v>14.945497630331754</v>
      </c>
      <c r="V70" s="74">
        <f t="shared" si="57"/>
        <v>14.331227752698656</v>
      </c>
    </row>
    <row r="71" spans="1:22" ht="19.5" customHeight="1" x14ac:dyDescent="0.25">
      <c r="A71" s="23"/>
      <c r="B71" t="s">
        <v>85</v>
      </c>
      <c r="C71" s="9">
        <f>C51+C61</f>
        <v>0</v>
      </c>
      <c r="D71" s="10">
        <f t="shared" ref="D71:G71" si="96">D51+D61</f>
        <v>0</v>
      </c>
      <c r="E71" s="10">
        <f t="shared" si="96"/>
        <v>0</v>
      </c>
      <c r="F71" s="10">
        <f t="shared" si="96"/>
        <v>0</v>
      </c>
      <c r="G71" s="10">
        <f t="shared" si="96"/>
        <v>0</v>
      </c>
      <c r="H71" s="10">
        <f t="shared" ref="H71:J71" si="97">H51+H61</f>
        <v>0</v>
      </c>
      <c r="I71" s="10">
        <f t="shared" si="97"/>
        <v>0</v>
      </c>
      <c r="J71" s="11">
        <f t="shared" si="97"/>
        <v>2879</v>
      </c>
      <c r="K71" s="2"/>
      <c r="L71" s="48">
        <f t="shared" si="76"/>
        <v>0</v>
      </c>
      <c r="M71" s="17">
        <f t="shared" si="77"/>
        <v>0</v>
      </c>
      <c r="N71" s="17">
        <f t="shared" si="78"/>
        <v>0</v>
      </c>
      <c r="O71" s="35">
        <f t="shared" si="79"/>
        <v>0</v>
      </c>
      <c r="P71" s="35">
        <f t="shared" si="82"/>
        <v>0</v>
      </c>
      <c r="Q71" s="35">
        <f t="shared" si="83"/>
        <v>0</v>
      </c>
      <c r="R71" s="35">
        <f t="shared" si="84"/>
        <v>0</v>
      </c>
      <c r="S71" s="18">
        <f t="shared" si="85"/>
        <v>7.0802989094143532E-6</v>
      </c>
      <c r="U71" s="112"/>
      <c r="V71" s="74"/>
    </row>
    <row r="72" spans="1:22" ht="19.5" customHeight="1" thickBot="1" x14ac:dyDescent="0.3">
      <c r="A72" s="29"/>
      <c r="B72" s="24" t="s">
        <v>71</v>
      </c>
      <c r="C72" s="30">
        <f>C52+C62</f>
        <v>21400980</v>
      </c>
      <c r="D72" s="31">
        <f t="shared" ref="D72:G72" si="98">D52+D62</f>
        <v>20504491</v>
      </c>
      <c r="E72" s="31">
        <f t="shared" si="98"/>
        <v>22778054</v>
      </c>
      <c r="F72" s="31">
        <f t="shared" si="98"/>
        <v>22793578</v>
      </c>
      <c r="G72" s="31">
        <f t="shared" si="98"/>
        <v>21985917</v>
      </c>
      <c r="H72" s="31">
        <f t="shared" ref="H72:J72" si="99">H52+H62</f>
        <v>19986901</v>
      </c>
      <c r="I72" s="31">
        <f t="shared" si="99"/>
        <v>21008292</v>
      </c>
      <c r="J72" s="40">
        <f t="shared" si="99"/>
        <v>22151337</v>
      </c>
      <c r="K72" s="2"/>
      <c r="L72" s="114">
        <f t="shared" si="76"/>
        <v>6.5844196069289498E-2</v>
      </c>
      <c r="M72" s="51">
        <f t="shared" si="77"/>
        <v>5.82845561495147E-2</v>
      </c>
      <c r="N72" s="51">
        <f t="shared" si="78"/>
        <v>6.4630255139400433E-2</v>
      </c>
      <c r="O72" s="133">
        <f t="shared" si="79"/>
        <v>6.1863235235426008E-2</v>
      </c>
      <c r="P72" s="133">
        <f t="shared" si="82"/>
        <v>7.9169156000965815E-2</v>
      </c>
      <c r="Q72" s="51">
        <f t="shared" si="83"/>
        <v>7.5227110065210601E-2</v>
      </c>
      <c r="R72" s="133">
        <f t="shared" si="84"/>
        <v>5.373556443017307E-2</v>
      </c>
      <c r="S72" s="64">
        <f t="shared" si="85"/>
        <v>5.4476584648548043E-2</v>
      </c>
      <c r="U72" s="79">
        <f t="shared" si="56"/>
        <v>5.4409230412448571E-2</v>
      </c>
      <c r="V72" s="76">
        <f t="shared" si="57"/>
        <v>1.379012626428992E-2</v>
      </c>
    </row>
    <row r="73" spans="1:22" ht="19.5" customHeight="1" x14ac:dyDescent="0.25">
      <c r="C73" s="2"/>
      <c r="D73" s="2"/>
      <c r="E73" s="2"/>
      <c r="F73" s="2"/>
      <c r="G73" s="2"/>
      <c r="H73" s="2"/>
      <c r="I73" s="2"/>
      <c r="L73" s="131"/>
    </row>
    <row r="74" spans="1:22" ht="19.5" customHeight="1" x14ac:dyDescent="0.25"/>
    <row r="75" spans="1:22" x14ac:dyDescent="0.25">
      <c r="A75" s="1" t="s">
        <v>27</v>
      </c>
      <c r="L75" s="1" t="str">
        <f>U3</f>
        <v>VARIAÇÃO (JAN-DEZ)</v>
      </c>
    </row>
    <row r="76" spans="1:22" ht="15.75" thickBot="1" x14ac:dyDescent="0.3"/>
    <row r="77" spans="1:22" ht="24" customHeight="1" x14ac:dyDescent="0.25">
      <c r="A77" s="355" t="s">
        <v>79</v>
      </c>
      <c r="B77" s="386"/>
      <c r="C77" s="357">
        <v>2016</v>
      </c>
      <c r="D77" s="348">
        <v>2017</v>
      </c>
      <c r="E77" s="348">
        <v>2018</v>
      </c>
      <c r="F77" s="348">
        <v>2019</v>
      </c>
      <c r="G77" s="348">
        <v>2020</v>
      </c>
      <c r="H77" s="348">
        <v>2021</v>
      </c>
      <c r="I77" s="348">
        <v>2022</v>
      </c>
      <c r="J77" s="342">
        <v>2023</v>
      </c>
      <c r="L77" s="351" t="s">
        <v>90</v>
      </c>
    </row>
    <row r="78" spans="1:22" ht="20.25" customHeight="1" thickBot="1" x14ac:dyDescent="0.3">
      <c r="A78" s="356"/>
      <c r="B78" s="387"/>
      <c r="C78" s="369"/>
      <c r="D78" s="350"/>
      <c r="E78" s="350"/>
      <c r="F78" s="350"/>
      <c r="G78" s="350"/>
      <c r="H78" s="350"/>
      <c r="I78" s="350"/>
      <c r="J78" s="370"/>
      <c r="L78" s="352"/>
    </row>
    <row r="79" spans="1:22" ht="20.100000000000001" customHeight="1" thickBot="1" x14ac:dyDescent="0.3">
      <c r="A79" s="5" t="s">
        <v>37</v>
      </c>
      <c r="B79" s="6"/>
      <c r="C79" s="83">
        <f t="shared" ref="C79:J79" si="100">C43/C7</f>
        <v>4.3607267461763808</v>
      </c>
      <c r="D79" s="102">
        <f t="shared" si="100"/>
        <v>4.3688660485568471</v>
      </c>
      <c r="E79" s="102">
        <f t="shared" si="100"/>
        <v>4.2553963546621869</v>
      </c>
      <c r="F79" s="221">
        <f t="shared" si="100"/>
        <v>4.2796460972023116</v>
      </c>
      <c r="G79" s="221">
        <f t="shared" si="100"/>
        <v>4.2715937448963448</v>
      </c>
      <c r="H79" s="221">
        <f t="shared" si="100"/>
        <v>4.3261342870984061</v>
      </c>
      <c r="I79" s="221">
        <f t="shared" si="100"/>
        <v>4.5918925816955234</v>
      </c>
      <c r="J79" s="222">
        <f t="shared" si="100"/>
        <v>4.5980610126043393</v>
      </c>
      <c r="K79" s="228"/>
      <c r="L79" s="22">
        <f>(J79-I79)/I79</f>
        <v>1.3433308377911281E-3</v>
      </c>
    </row>
    <row r="80" spans="1:22" ht="20.100000000000001" customHeight="1" x14ac:dyDescent="0.25">
      <c r="A80" s="23"/>
      <c r="B80" s="111" t="s">
        <v>65</v>
      </c>
      <c r="C80" s="164">
        <f t="shared" ref="C80:J80" si="101">C44/C8</f>
        <v>4.0522028895672024</v>
      </c>
      <c r="D80" s="165">
        <f t="shared" si="101"/>
        <v>4.0319616437255634</v>
      </c>
      <c r="E80" s="165">
        <f t="shared" si="101"/>
        <v>3.9730258098124351</v>
      </c>
      <c r="F80" s="223">
        <f t="shared" si="101"/>
        <v>4.010176148614069</v>
      </c>
      <c r="G80" s="223">
        <f t="shared" si="101"/>
        <v>4.0552067883970153</v>
      </c>
      <c r="H80" s="223">
        <f t="shared" si="101"/>
        <v>4.0524108740898184</v>
      </c>
      <c r="I80" s="223">
        <f t="shared" si="101"/>
        <v>4.2222736277569961</v>
      </c>
      <c r="J80" s="224">
        <f t="shared" si="101"/>
        <v>4.2177813688789838</v>
      </c>
      <c r="K80" s="229"/>
      <c r="L80" s="163">
        <f t="shared" ref="L80:L108" si="102">(J80-I80)/I80</f>
        <v>-1.063943096553581E-3</v>
      </c>
    </row>
    <row r="81" spans="1:12" ht="20.100000000000001" customHeight="1" x14ac:dyDescent="0.25">
      <c r="A81" s="23"/>
      <c r="B81" s="111" t="s">
        <v>66</v>
      </c>
      <c r="C81" s="164">
        <f t="shared" ref="C81:J81" si="103">C45/C9</f>
        <v>4.8232437581677328</v>
      </c>
      <c r="D81" s="165">
        <f t="shared" si="103"/>
        <v>4.9457229268549083</v>
      </c>
      <c r="E81" s="165">
        <f t="shared" si="103"/>
        <v>4.6337391431745507</v>
      </c>
      <c r="F81" s="223">
        <f t="shared" si="103"/>
        <v>4.4643065064160572</v>
      </c>
      <c r="G81" s="223">
        <f t="shared" si="103"/>
        <v>4.103006615816259</v>
      </c>
      <c r="H81" s="223">
        <f t="shared" si="103"/>
        <v>4.1691631462692493</v>
      </c>
      <c r="I81" s="223">
        <f t="shared" si="103"/>
        <v>4.5801997679274367</v>
      </c>
      <c r="J81" s="224">
        <f t="shared" si="103"/>
        <v>4.6966985618313899</v>
      </c>
      <c r="K81" s="229"/>
      <c r="L81" s="28">
        <f t="shared" si="102"/>
        <v>2.5435308459628502E-2</v>
      </c>
    </row>
    <row r="82" spans="1:12" ht="20.100000000000001" customHeight="1" x14ac:dyDescent="0.25">
      <c r="A82" s="23"/>
      <c r="B82" s="111" t="s">
        <v>73</v>
      </c>
      <c r="C82" s="164">
        <f t="shared" ref="C82:J82" si="104">C46/C10</f>
        <v>1.2000470560555261</v>
      </c>
      <c r="D82" s="165">
        <f t="shared" si="104"/>
        <v>1.7223988223497535</v>
      </c>
      <c r="E82" s="165">
        <f t="shared" si="104"/>
        <v>1.7286945464820571</v>
      </c>
      <c r="F82" s="223">
        <f t="shared" si="104"/>
        <v>1.3900773782430587</v>
      </c>
      <c r="G82" s="223">
        <f t="shared" si="104"/>
        <v>1.3648760440850747</v>
      </c>
      <c r="H82" s="223">
        <f t="shared" si="104"/>
        <v>1.3573016225827961</v>
      </c>
      <c r="I82" s="223">
        <f t="shared" si="104"/>
        <v>1.5740227960589863</v>
      </c>
      <c r="J82" s="224">
        <f t="shared" si="104"/>
        <v>1.9295227524972254</v>
      </c>
      <c r="K82" s="229"/>
      <c r="L82" s="28">
        <f t="shared" si="102"/>
        <v>0.22585438872190053</v>
      </c>
    </row>
    <row r="83" spans="1:12" ht="20.100000000000001" customHeight="1" x14ac:dyDescent="0.25">
      <c r="A83" s="23"/>
      <c r="B83" s="111" t="s">
        <v>67</v>
      </c>
      <c r="C83" s="164">
        <f t="shared" ref="C83:J83" si="105">C47/C11</f>
        <v>5.6827841073678815</v>
      </c>
      <c r="D83" s="165">
        <f t="shared" si="105"/>
        <v>5.5818394429576799</v>
      </c>
      <c r="E83" s="165">
        <f t="shared" si="105"/>
        <v>5.3659016515150952</v>
      </c>
      <c r="F83" s="223">
        <f t="shared" si="105"/>
        <v>5.5388074513778047</v>
      </c>
      <c r="G83" s="223">
        <f t="shared" si="105"/>
        <v>5.5827618989734704</v>
      </c>
      <c r="H83" s="223">
        <f t="shared" si="105"/>
        <v>5.9769911688934467</v>
      </c>
      <c r="I83" s="223">
        <f t="shared" si="105"/>
        <v>6.3925378727048869</v>
      </c>
      <c r="J83" s="224">
        <f t="shared" si="105"/>
        <v>6.7292601537538115</v>
      </c>
      <c r="K83" s="229"/>
      <c r="L83" s="28">
        <f t="shared" si="102"/>
        <v>5.2674272371021028E-2</v>
      </c>
    </row>
    <row r="84" spans="1:12" ht="20.100000000000001" customHeight="1" x14ac:dyDescent="0.25">
      <c r="A84" s="23"/>
      <c r="B84" t="s">
        <v>68</v>
      </c>
      <c r="C84" s="164">
        <f t="shared" ref="C84:J84" si="106">C48/C12</f>
        <v>3.7635299791587644</v>
      </c>
      <c r="D84" s="165">
        <f t="shared" si="106"/>
        <v>3.7028383220923282</v>
      </c>
      <c r="E84" s="165">
        <f t="shared" si="106"/>
        <v>4.241242753790913</v>
      </c>
      <c r="F84" s="223">
        <f t="shared" si="106"/>
        <v>4.5918663496255681</v>
      </c>
      <c r="G84" s="223">
        <f t="shared" si="106"/>
        <v>4.3762281771055216</v>
      </c>
      <c r="H84" s="223">
        <f t="shared" si="106"/>
        <v>4.138323555696422</v>
      </c>
      <c r="I84" s="223">
        <f t="shared" si="106"/>
        <v>4.9089794313067596</v>
      </c>
      <c r="J84" s="224">
        <f t="shared" si="106"/>
        <v>4.0840566584921598</v>
      </c>
      <c r="K84" s="229"/>
      <c r="L84" s="28">
        <f t="shared" si="102"/>
        <v>-0.16804364010036341</v>
      </c>
    </row>
    <row r="85" spans="1:12" ht="20.100000000000001" customHeight="1" x14ac:dyDescent="0.25">
      <c r="A85" s="23"/>
      <c r="B85" s="111" t="s">
        <v>84</v>
      </c>
      <c r="C85" s="164"/>
      <c r="D85" s="165"/>
      <c r="E85" s="165"/>
      <c r="F85" s="223"/>
      <c r="G85" s="223"/>
      <c r="H85" s="223">
        <f t="shared" ref="H85:J85" si="107">H49/H13</f>
        <v>5.8838757396449708</v>
      </c>
      <c r="I85" s="223">
        <f t="shared" si="107"/>
        <v>7.6926863572433195</v>
      </c>
      <c r="J85" s="224">
        <f t="shared" si="107"/>
        <v>7.9579308591764111</v>
      </c>
      <c r="K85" s="229"/>
      <c r="L85" s="28">
        <f t="shared" si="102"/>
        <v>3.4480087919266496E-2</v>
      </c>
    </row>
    <row r="86" spans="1:12" ht="20.100000000000001" customHeight="1" x14ac:dyDescent="0.25">
      <c r="A86" s="23"/>
      <c r="B86" t="s">
        <v>69</v>
      </c>
      <c r="C86" s="164"/>
      <c r="D86" s="165"/>
      <c r="E86" s="165"/>
      <c r="F86" s="223">
        <f t="shared" ref="F86:J86" si="108">F50/F14</f>
        <v>3.6082474226804124</v>
      </c>
      <c r="G86" s="223">
        <f t="shared" si="108"/>
        <v>3.610800744878957</v>
      </c>
      <c r="H86" s="223"/>
      <c r="I86" s="223"/>
      <c r="J86" s="224">
        <f t="shared" si="108"/>
        <v>2.0709459459459461</v>
      </c>
      <c r="K86" s="229"/>
      <c r="L86" s="28"/>
    </row>
    <row r="87" spans="1:12" ht="20.100000000000001" customHeight="1" x14ac:dyDescent="0.25">
      <c r="A87" s="23"/>
      <c r="B87" t="s">
        <v>85</v>
      </c>
      <c r="C87" s="164"/>
      <c r="D87" s="165"/>
      <c r="E87" s="165"/>
      <c r="F87" s="223"/>
      <c r="G87" s="223"/>
      <c r="H87" s="223"/>
      <c r="I87" s="223"/>
      <c r="J87" s="224"/>
      <c r="K87" s="229"/>
      <c r="L87" s="28"/>
    </row>
    <row r="88" spans="1:12" ht="20.100000000000001" customHeight="1" thickBot="1" x14ac:dyDescent="0.3">
      <c r="A88" s="23"/>
      <c r="B88" t="s">
        <v>71</v>
      </c>
      <c r="C88" s="164">
        <f t="shared" ref="C88:J88" si="109">C52/C16</f>
        <v>1.8700899615654336</v>
      </c>
      <c r="D88" s="165">
        <f t="shared" si="109"/>
        <v>3.5003185946106892</v>
      </c>
      <c r="E88" s="165">
        <f t="shared" si="109"/>
        <v>2.6837821809061744</v>
      </c>
      <c r="F88" s="223">
        <f t="shared" si="109"/>
        <v>2.1013277584411889</v>
      </c>
      <c r="G88" s="223">
        <f t="shared" si="109"/>
        <v>1.9844379596893353</v>
      </c>
      <c r="H88" s="223">
        <f t="shared" si="109"/>
        <v>3.0186544116969198</v>
      </c>
      <c r="I88" s="223">
        <f t="shared" si="109"/>
        <v>2.7229331895998561</v>
      </c>
      <c r="J88" s="224">
        <f t="shared" si="109"/>
        <v>2.5266710216270445</v>
      </c>
      <c r="K88" s="229"/>
      <c r="L88" s="32">
        <f t="shared" si="102"/>
        <v>-7.2077482004489782E-2</v>
      </c>
    </row>
    <row r="89" spans="1:12" ht="20.100000000000001" customHeight="1" thickBot="1" x14ac:dyDescent="0.3">
      <c r="A89" s="5" t="s">
        <v>36</v>
      </c>
      <c r="B89" s="6"/>
      <c r="C89" s="83">
        <f t="shared" ref="C89:J89" si="110">C53/C17</f>
        <v>1.1651844962701983</v>
      </c>
      <c r="D89" s="102">
        <f t="shared" si="110"/>
        <v>1.1939999104830223</v>
      </c>
      <c r="E89" s="102">
        <f t="shared" si="110"/>
        <v>1.3421143788134609</v>
      </c>
      <c r="F89" s="221">
        <f t="shared" si="110"/>
        <v>1.3354558265681284</v>
      </c>
      <c r="G89" s="221">
        <f t="shared" si="110"/>
        <v>1.3358091468192805</v>
      </c>
      <c r="H89" s="221">
        <f t="shared" si="110"/>
        <v>1.3515592644898398</v>
      </c>
      <c r="I89" s="221">
        <f t="shared" si="110"/>
        <v>1.4310689053841499</v>
      </c>
      <c r="J89" s="222">
        <f t="shared" si="110"/>
        <v>1.4885644930915176</v>
      </c>
      <c r="K89" s="228"/>
      <c r="L89" s="22">
        <f t="shared" si="102"/>
        <v>4.0176673178384706E-2</v>
      </c>
    </row>
    <row r="90" spans="1:12" ht="20.100000000000001" customHeight="1" x14ac:dyDescent="0.25">
      <c r="A90" s="23"/>
      <c r="B90" t="s">
        <v>65</v>
      </c>
      <c r="C90" s="164">
        <f t="shared" ref="C90:J90" si="111">C54/C18</f>
        <v>1.102517518139674</v>
      </c>
      <c r="D90" s="165">
        <f t="shared" si="111"/>
        <v>1.1163774040161705</v>
      </c>
      <c r="E90" s="165">
        <f t="shared" si="111"/>
        <v>1.2677391708388333</v>
      </c>
      <c r="F90" s="223">
        <f t="shared" si="111"/>
        <v>1.2380341069742067</v>
      </c>
      <c r="G90" s="223">
        <f t="shared" si="111"/>
        <v>1.2720894206687776</v>
      </c>
      <c r="H90" s="223">
        <f t="shared" si="111"/>
        <v>1.2695480140640574</v>
      </c>
      <c r="I90" s="223">
        <f t="shared" si="111"/>
        <v>1.3123975211757257</v>
      </c>
      <c r="J90" s="224">
        <f t="shared" si="111"/>
        <v>1.3325582741116915</v>
      </c>
      <c r="K90" s="229"/>
      <c r="L90" s="163">
        <f t="shared" si="102"/>
        <v>1.5361773098980347E-2</v>
      </c>
    </row>
    <row r="91" spans="1:12" ht="20.100000000000001" customHeight="1" x14ac:dyDescent="0.25">
      <c r="A91" s="23"/>
      <c r="B91" t="s">
        <v>66</v>
      </c>
      <c r="C91" s="164">
        <f t="shared" ref="C91:J91" si="112">C55/C19</f>
        <v>3.6237316798196169</v>
      </c>
      <c r="D91" s="165">
        <f t="shared" si="112"/>
        <v>3.5576735203907757</v>
      </c>
      <c r="E91" s="165">
        <f t="shared" si="112"/>
        <v>1.3755840856507735</v>
      </c>
      <c r="F91" s="223">
        <f t="shared" si="112"/>
        <v>1.1544637248743719</v>
      </c>
      <c r="G91" s="223">
        <f t="shared" si="112"/>
        <v>0.86937078651685396</v>
      </c>
      <c r="H91" s="223">
        <f t="shared" si="112"/>
        <v>1.0946293718094755</v>
      </c>
      <c r="I91" s="223">
        <f t="shared" si="112"/>
        <v>0.23019702452754323</v>
      </c>
      <c r="J91" s="224">
        <f t="shared" si="112"/>
        <v>0.2418901898586556</v>
      </c>
      <c r="K91" s="229"/>
      <c r="L91" s="28">
        <f t="shared" si="102"/>
        <v>5.0796335682928302E-2</v>
      </c>
    </row>
    <row r="92" spans="1:12" ht="20.100000000000001" customHeight="1" x14ac:dyDescent="0.25">
      <c r="A92" s="23"/>
      <c r="B92" t="s">
        <v>73</v>
      </c>
      <c r="C92" s="164"/>
      <c r="D92" s="165"/>
      <c r="E92" s="165"/>
      <c r="F92" s="223">
        <f t="shared" ref="F92:H92" si="113">F56/F20</f>
        <v>1.2164948453608246</v>
      </c>
      <c r="G92" s="223">
        <f t="shared" si="113"/>
        <v>1.2302371541501975</v>
      </c>
      <c r="H92" s="223">
        <f t="shared" si="113"/>
        <v>1.2112676056338028</v>
      </c>
      <c r="I92" s="223"/>
      <c r="J92" s="224"/>
      <c r="K92" s="229"/>
      <c r="L92" s="28"/>
    </row>
    <row r="93" spans="1:12" ht="20.100000000000001" customHeight="1" x14ac:dyDescent="0.25">
      <c r="A93" s="23"/>
      <c r="B93" t="s">
        <v>67</v>
      </c>
      <c r="C93" s="164">
        <f t="shared" ref="C93:J93" si="114">C57/C21</f>
        <v>1.8981239757911577</v>
      </c>
      <c r="D93" s="165">
        <f t="shared" si="114"/>
        <v>1.9696153245152437</v>
      </c>
      <c r="E93" s="165">
        <f t="shared" si="114"/>
        <v>2.0736778551369759</v>
      </c>
      <c r="F93" s="223">
        <f t="shared" si="114"/>
        <v>2.16216371773517</v>
      </c>
      <c r="G93" s="223">
        <f t="shared" si="114"/>
        <v>2.1888071644952252</v>
      </c>
      <c r="H93" s="223">
        <f t="shared" si="114"/>
        <v>2.2251966550592819</v>
      </c>
      <c r="I93" s="223">
        <f t="shared" si="114"/>
        <v>2.4692407526083162</v>
      </c>
      <c r="J93" s="224">
        <f t="shared" si="114"/>
        <v>2.6954703384726084</v>
      </c>
      <c r="L93" s="28">
        <f t="shared" si="102"/>
        <v>9.1619088023442291E-2</v>
      </c>
    </row>
    <row r="94" spans="1:12" ht="20.100000000000001" customHeight="1" x14ac:dyDescent="0.25">
      <c r="A94" s="23"/>
      <c r="B94" t="s">
        <v>68</v>
      </c>
      <c r="C94" s="164">
        <f t="shared" ref="C94:J94" si="115">C58/C22</f>
        <v>0.98625533815988875</v>
      </c>
      <c r="D94" s="165">
        <f t="shared" si="115"/>
        <v>0.97945810292732172</v>
      </c>
      <c r="E94" s="165">
        <f t="shared" si="115"/>
        <v>1.0752321369095725</v>
      </c>
      <c r="F94" s="223">
        <f t="shared" si="115"/>
        <v>1.0388874025453827</v>
      </c>
      <c r="G94" s="223">
        <f t="shared" si="115"/>
        <v>1.0286257179075557</v>
      </c>
      <c r="H94" s="223">
        <f t="shared" si="115"/>
        <v>1.0108059977107009</v>
      </c>
      <c r="I94" s="223">
        <f t="shared" si="115"/>
        <v>1.0693484945534886</v>
      </c>
      <c r="J94" s="224">
        <f t="shared" si="115"/>
        <v>1.1342832015216502</v>
      </c>
      <c r="L94" s="28">
        <f t="shared" si="102"/>
        <v>6.07236156397035E-2</v>
      </c>
    </row>
    <row r="95" spans="1:12" ht="20.100000000000001" customHeight="1" x14ac:dyDescent="0.25">
      <c r="A95" s="23"/>
      <c r="B95" t="s">
        <v>84</v>
      </c>
      <c r="C95" s="164"/>
      <c r="D95" s="165"/>
      <c r="E95" s="165"/>
      <c r="F95" s="223"/>
      <c r="G95" s="223"/>
      <c r="H95" s="223">
        <f t="shared" ref="H95:J95" si="116">H59/H23</f>
        <v>5.3868226772530994</v>
      </c>
      <c r="I95" s="223">
        <f t="shared" si="116"/>
        <v>5.5630260998464713</v>
      </c>
      <c r="J95" s="224">
        <f t="shared" si="116"/>
        <v>6.1778807304853744</v>
      </c>
      <c r="L95" s="28">
        <f t="shared" si="102"/>
        <v>0.1105252104885634</v>
      </c>
    </row>
    <row r="96" spans="1:12" ht="20.100000000000001" customHeight="1" x14ac:dyDescent="0.25">
      <c r="A96" s="23"/>
      <c r="B96" t="s">
        <v>69</v>
      </c>
      <c r="C96" s="164"/>
      <c r="D96" s="165"/>
      <c r="E96" s="165">
        <f t="shared" ref="E96:J96" si="117">E60/E24</f>
        <v>1.7142857142857142</v>
      </c>
      <c r="F96" s="223">
        <f t="shared" si="117"/>
        <v>1.6877828054298643</v>
      </c>
      <c r="G96" s="223">
        <f t="shared" si="117"/>
        <v>1.6666666666666667</v>
      </c>
      <c r="H96" s="223">
        <f t="shared" si="117"/>
        <v>1.4084231145935358</v>
      </c>
      <c r="I96" s="223">
        <f t="shared" si="117"/>
        <v>1.4280879864636209</v>
      </c>
      <c r="J96" s="224">
        <f t="shared" si="117"/>
        <v>1.0679686548377929</v>
      </c>
      <c r="L96" s="28">
        <f t="shared" si="102"/>
        <v>-0.25216886847258807</v>
      </c>
    </row>
    <row r="97" spans="1:12" ht="20.100000000000001" customHeight="1" x14ac:dyDescent="0.25">
      <c r="A97" s="23"/>
      <c r="B97" t="s">
        <v>85</v>
      </c>
      <c r="C97" s="164"/>
      <c r="D97" s="165"/>
      <c r="E97" s="165"/>
      <c r="F97" s="223"/>
      <c r="G97" s="223"/>
      <c r="H97" s="223"/>
      <c r="I97" s="223"/>
      <c r="J97" s="224">
        <f t="shared" ref="J97" si="118">J61/J25</f>
        <v>10.742537313432836</v>
      </c>
      <c r="L97" s="28"/>
    </row>
    <row r="98" spans="1:12" ht="20.100000000000001" customHeight="1" thickBot="1" x14ac:dyDescent="0.3">
      <c r="A98" s="23"/>
      <c r="B98" t="s">
        <v>71</v>
      </c>
      <c r="C98" s="166">
        <f t="shared" ref="C98:J98" si="119">C62/C26</f>
        <v>0.80850063389424598</v>
      </c>
      <c r="D98" s="167">
        <f t="shared" si="119"/>
        <v>0.82026955014475089</v>
      </c>
      <c r="E98" s="167">
        <f t="shared" si="119"/>
        <v>0.99512438068627362</v>
      </c>
      <c r="F98" s="223">
        <f t="shared" si="119"/>
        <v>1.0089309407324405</v>
      </c>
      <c r="G98" s="223">
        <f t="shared" si="119"/>
        <v>0.9293099398625857</v>
      </c>
      <c r="H98" s="223">
        <f t="shared" si="119"/>
        <v>0.91424980479042472</v>
      </c>
      <c r="I98" s="223">
        <f t="shared" si="119"/>
        <v>0.98051249956928044</v>
      </c>
      <c r="J98" s="224">
        <f t="shared" si="119"/>
        <v>1.0114343386180926</v>
      </c>
      <c r="L98" s="32">
        <f t="shared" si="102"/>
        <v>3.1536404749960383E-2</v>
      </c>
    </row>
    <row r="99" spans="1:12" ht="20.100000000000001" customHeight="1" thickBot="1" x14ac:dyDescent="0.3">
      <c r="A99" s="45" t="s">
        <v>21</v>
      </c>
      <c r="B99" s="70"/>
      <c r="C99" s="225">
        <f t="shared" ref="C99:J99" si="120">C63/C27</f>
        <v>2.2085980084340191</v>
      </c>
      <c r="D99" s="85">
        <f t="shared" si="120"/>
        <v>2.2692122767291418</v>
      </c>
      <c r="E99" s="85">
        <f t="shared" si="120"/>
        <v>2.3654983434630283</v>
      </c>
      <c r="F99" s="85">
        <f t="shared" si="120"/>
        <v>2.39736103434146</v>
      </c>
      <c r="G99" s="85">
        <f t="shared" si="120"/>
        <v>2.0018455799380481</v>
      </c>
      <c r="H99" s="85">
        <f t="shared" si="120"/>
        <v>1.9755397613814689</v>
      </c>
      <c r="I99" s="85">
        <f t="shared" si="120"/>
        <v>2.5524191480017544</v>
      </c>
      <c r="J99" s="253">
        <f t="shared" si="120"/>
        <v>2.6382712699909896</v>
      </c>
      <c r="L99" s="97">
        <f t="shared" si="102"/>
        <v>3.3635589223833931E-2</v>
      </c>
    </row>
    <row r="100" spans="1:12" ht="20.100000000000001" customHeight="1" x14ac:dyDescent="0.25">
      <c r="A100" s="23"/>
      <c r="B100" t="s">
        <v>65</v>
      </c>
      <c r="C100" s="164">
        <f t="shared" ref="C100:J100" si="121">C64/C28</f>
        <v>2.2427271848746191</v>
      </c>
      <c r="D100" s="165">
        <f t="shared" si="121"/>
        <v>2.2389405647573151</v>
      </c>
      <c r="E100" s="165">
        <f t="shared" si="121"/>
        <v>2.3500339940941997</v>
      </c>
      <c r="F100" s="165">
        <f t="shared" si="121"/>
        <v>2.3409029957611334</v>
      </c>
      <c r="G100" s="165">
        <f t="shared" si="121"/>
        <v>1.9632375630980339</v>
      </c>
      <c r="H100" s="165">
        <f t="shared" si="121"/>
        <v>1.9009411847616413</v>
      </c>
      <c r="I100" s="165">
        <f t="shared" si="121"/>
        <v>2.4322408912319275</v>
      </c>
      <c r="J100" s="224">
        <f t="shared" si="121"/>
        <v>2.5055353504128197</v>
      </c>
      <c r="L100" s="163">
        <f t="shared" si="102"/>
        <v>3.0134539487891184E-2</v>
      </c>
    </row>
    <row r="101" spans="1:12" ht="20.100000000000001" customHeight="1" x14ac:dyDescent="0.25">
      <c r="A101" s="23"/>
      <c r="B101" t="s">
        <v>66</v>
      </c>
      <c r="C101" s="164">
        <f t="shared" ref="C101:J101" si="122">C65/C29</f>
        <v>4.8119940048809466</v>
      </c>
      <c r="D101" s="165">
        <f t="shared" si="122"/>
        <v>4.9373233152999569</v>
      </c>
      <c r="E101" s="165">
        <f t="shared" si="122"/>
        <v>4.624503000994995</v>
      </c>
      <c r="F101" s="165">
        <f t="shared" si="122"/>
        <v>4.4451995202647794</v>
      </c>
      <c r="G101" s="165">
        <f t="shared" si="122"/>
        <v>4.0724277129658715</v>
      </c>
      <c r="H101" s="165">
        <f t="shared" si="122"/>
        <v>4.1533884225963389</v>
      </c>
      <c r="I101" s="165">
        <f t="shared" si="122"/>
        <v>4.4312890356480921</v>
      </c>
      <c r="J101" s="224">
        <f t="shared" si="122"/>
        <v>4.5814644039850974</v>
      </c>
      <c r="L101" s="28">
        <f t="shared" si="102"/>
        <v>3.3889770477371177E-2</v>
      </c>
    </row>
    <row r="102" spans="1:12" ht="20.100000000000001" customHeight="1" x14ac:dyDescent="0.25">
      <c r="A102" s="23"/>
      <c r="B102" t="s">
        <v>73</v>
      </c>
      <c r="C102" s="164">
        <f t="shared" ref="C102:J102" si="123">C66/C30</f>
        <v>1.2000470560555261</v>
      </c>
      <c r="D102" s="165">
        <f t="shared" si="123"/>
        <v>1.7223988223497535</v>
      </c>
      <c r="E102" s="165">
        <f t="shared" si="123"/>
        <v>1.7286945464820571</v>
      </c>
      <c r="F102" s="165">
        <f t="shared" si="123"/>
        <v>1.3893143608102596</v>
      </c>
      <c r="G102" s="165">
        <f t="shared" si="123"/>
        <v>1.3579765551814063</v>
      </c>
      <c r="H102" s="165">
        <f t="shared" si="123"/>
        <v>1.3565374410377358</v>
      </c>
      <c r="I102" s="165">
        <f t="shared" si="123"/>
        <v>1.5740227960589863</v>
      </c>
      <c r="J102" s="224">
        <f t="shared" si="123"/>
        <v>1.9295227524972254</v>
      </c>
      <c r="L102" s="28">
        <f t="shared" si="102"/>
        <v>0.22585438872190053</v>
      </c>
    </row>
    <row r="103" spans="1:12" ht="20.100000000000001" customHeight="1" x14ac:dyDescent="0.25">
      <c r="A103" s="23"/>
      <c r="B103" t="s">
        <v>67</v>
      </c>
      <c r="C103" s="164">
        <f t="shared" ref="C103:J103" si="124">C67/C31</f>
        <v>2.9827863289603198</v>
      </c>
      <c r="D103" s="165">
        <f t="shared" si="124"/>
        <v>3.0487845331072214</v>
      </c>
      <c r="E103" s="165">
        <f t="shared" si="124"/>
        <v>2.9918251668235269</v>
      </c>
      <c r="F103" s="165">
        <f t="shared" si="124"/>
        <v>3.1644058663513017</v>
      </c>
      <c r="G103" s="165">
        <f t="shared" si="124"/>
        <v>2.8901628820652872</v>
      </c>
      <c r="H103" s="165">
        <f t="shared" si="124"/>
        <v>2.8845924326883474</v>
      </c>
      <c r="I103" s="165">
        <f t="shared" si="124"/>
        <v>3.6797418037962482</v>
      </c>
      <c r="J103" s="224">
        <f t="shared" si="124"/>
        <v>3.951165178039993</v>
      </c>
      <c r="L103" s="28">
        <f t="shared" si="102"/>
        <v>7.3761526953800893E-2</v>
      </c>
    </row>
    <row r="104" spans="1:12" ht="20.100000000000001" customHeight="1" x14ac:dyDescent="0.25">
      <c r="A104" s="23"/>
      <c r="B104" t="s">
        <v>68</v>
      </c>
      <c r="C104" s="164">
        <f t="shared" ref="C104:J104" si="125">C68/C32</f>
        <v>1.9168367074143802</v>
      </c>
      <c r="D104" s="165">
        <f t="shared" si="125"/>
        <v>1.9705822616759467</v>
      </c>
      <c r="E104" s="165">
        <f t="shared" si="125"/>
        <v>2.2863621517907782</v>
      </c>
      <c r="F104" s="165">
        <f t="shared" si="125"/>
        <v>2.3450719574843908</v>
      </c>
      <c r="G104" s="165">
        <f t="shared" si="125"/>
        <v>1.8357140169523412</v>
      </c>
      <c r="H104" s="165">
        <f t="shared" si="125"/>
        <v>1.6407115057276729</v>
      </c>
      <c r="I104" s="165">
        <f t="shared" si="125"/>
        <v>2.4508950461981502</v>
      </c>
      <c r="J104" s="224">
        <f t="shared" si="125"/>
        <v>2.4038391763760614</v>
      </c>
      <c r="L104" s="28">
        <f t="shared" si="102"/>
        <v>-1.9199463434830612E-2</v>
      </c>
    </row>
    <row r="105" spans="1:12" ht="20.100000000000001" customHeight="1" x14ac:dyDescent="0.25">
      <c r="A105" s="23"/>
      <c r="B105" t="s">
        <v>84</v>
      </c>
      <c r="C105" s="164"/>
      <c r="D105" s="165"/>
      <c r="E105" s="165"/>
      <c r="F105" s="165"/>
      <c r="G105" s="165"/>
      <c r="H105" s="165">
        <f t="shared" ref="H105:J105" si="126">H69/H33</f>
        <v>5.5459323799602238</v>
      </c>
      <c r="I105" s="165">
        <f t="shared" si="126"/>
        <v>6.0559059283069541</v>
      </c>
      <c r="J105" s="224">
        <f t="shared" si="126"/>
        <v>6.7077673943475462</v>
      </c>
      <c r="L105" s="28">
        <f t="shared" si="102"/>
        <v>0.10764061954688135</v>
      </c>
    </row>
    <row r="106" spans="1:12" ht="20.100000000000001" customHeight="1" x14ac:dyDescent="0.25">
      <c r="A106" s="23"/>
      <c r="B106" t="s">
        <v>69</v>
      </c>
      <c r="C106" s="164"/>
      <c r="D106" s="165"/>
      <c r="E106" s="165">
        <f t="shared" ref="E106:J106" si="127">E70/E34</f>
        <v>1.7142857142857142</v>
      </c>
      <c r="F106" s="165">
        <f t="shared" si="127"/>
        <v>3.3018050541516244</v>
      </c>
      <c r="G106" s="165">
        <f t="shared" si="127"/>
        <v>3.4791666666666665</v>
      </c>
      <c r="H106" s="165">
        <f t="shared" si="127"/>
        <v>1.4084231145935358</v>
      </c>
      <c r="I106" s="165">
        <f t="shared" si="127"/>
        <v>1.4280879864636209</v>
      </c>
      <c r="J106" s="224">
        <f t="shared" si="127"/>
        <v>1.0798796389167502</v>
      </c>
      <c r="L106" s="28">
        <f t="shared" si="102"/>
        <v>-0.24382835710924242</v>
      </c>
    </row>
    <row r="107" spans="1:12" ht="20.100000000000001" customHeight="1" x14ac:dyDescent="0.25">
      <c r="A107" s="23"/>
      <c r="B107" t="s">
        <v>85</v>
      </c>
      <c r="C107" s="164"/>
      <c r="D107" s="165"/>
      <c r="E107" s="165"/>
      <c r="F107" s="165"/>
      <c r="G107" s="165"/>
      <c r="H107" s="165"/>
      <c r="I107" s="165"/>
      <c r="J107" s="224"/>
      <c r="L107" s="28"/>
    </row>
    <row r="108" spans="1:12" ht="20.100000000000001" customHeight="1" thickBot="1" x14ac:dyDescent="0.3">
      <c r="A108" s="29"/>
      <c r="B108" s="24" t="s">
        <v>71</v>
      </c>
      <c r="C108" s="166">
        <f t="shared" ref="C108:J108" si="128">C72/C36</f>
        <v>0.82204908168838542</v>
      </c>
      <c r="D108" s="167">
        <f t="shared" si="128"/>
        <v>0.83867744257933441</v>
      </c>
      <c r="E108" s="167">
        <f t="shared" si="128"/>
        <v>1.0055573488595</v>
      </c>
      <c r="F108" s="167">
        <f t="shared" si="128"/>
        <v>1.0265574065817267</v>
      </c>
      <c r="G108" s="167">
        <f t="shared" si="128"/>
        <v>0.94027358446507869</v>
      </c>
      <c r="H108" s="167">
        <f t="shared" si="128"/>
        <v>0.9356213313357834</v>
      </c>
      <c r="I108" s="167">
        <f t="shared" si="128"/>
        <v>1.0132549441432166</v>
      </c>
      <c r="J108" s="226">
        <f t="shared" si="128"/>
        <v>1.0419852859860592</v>
      </c>
      <c r="L108" s="32">
        <f t="shared" si="102"/>
        <v>2.8354504469885702E-2</v>
      </c>
    </row>
    <row r="109" spans="1:12" ht="20.100000000000001" customHeight="1" x14ac:dyDescent="0.25"/>
    <row r="110" spans="1:12" ht="15.75" x14ac:dyDescent="0.25">
      <c r="A110" s="69" t="s">
        <v>39</v>
      </c>
    </row>
  </sheetData>
  <mergeCells count="46">
    <mergeCell ref="A77:B78"/>
    <mergeCell ref="C77:C78"/>
    <mergeCell ref="D77:D78"/>
    <mergeCell ref="E77:E78"/>
    <mergeCell ref="J77:J78"/>
    <mergeCell ref="I77:I78"/>
    <mergeCell ref="F77:F78"/>
    <mergeCell ref="H77:H78"/>
    <mergeCell ref="U41:V41"/>
    <mergeCell ref="A41:B42"/>
    <mergeCell ref="C41:C42"/>
    <mergeCell ref="D41:D42"/>
    <mergeCell ref="E41:E42"/>
    <mergeCell ref="J41:J42"/>
    <mergeCell ref="L41:L42"/>
    <mergeCell ref="M41:M42"/>
    <mergeCell ref="N41:N42"/>
    <mergeCell ref="S41:S42"/>
    <mergeCell ref="I41:I42"/>
    <mergeCell ref="R41:R42"/>
    <mergeCell ref="F41:F42"/>
    <mergeCell ref="O41:O42"/>
    <mergeCell ref="H41:H42"/>
    <mergeCell ref="Q41:Q42"/>
    <mergeCell ref="U5:V5"/>
    <mergeCell ref="A5:B6"/>
    <mergeCell ref="C5:C6"/>
    <mergeCell ref="D5:D6"/>
    <mergeCell ref="E5:E6"/>
    <mergeCell ref="J5:J6"/>
    <mergeCell ref="L5:L6"/>
    <mergeCell ref="M5:M6"/>
    <mergeCell ref="N5:N6"/>
    <mergeCell ref="S5:S6"/>
    <mergeCell ref="I5:I6"/>
    <mergeCell ref="R5:R6"/>
    <mergeCell ref="O5:O6"/>
    <mergeCell ref="F5:F6"/>
    <mergeCell ref="Q5:Q6"/>
    <mergeCell ref="G5:G6"/>
    <mergeCell ref="P5:P6"/>
    <mergeCell ref="G41:G42"/>
    <mergeCell ref="P41:P42"/>
    <mergeCell ref="G77:G78"/>
    <mergeCell ref="L77:L78"/>
    <mergeCell ref="H5:H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7A0F4A3-43FD-4318-98D1-9AF5C39123C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K79:K92</xm:sqref>
        </x14:conditionalFormatting>
        <x14:conditionalFormatting xmlns:xm="http://schemas.microsoft.com/office/excel/2006/main">
          <x14:cfRule type="iconSet" priority="1" id="{2E030572-AEA6-4631-A83B-F1ACB34666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L79:L108</xm:sqref>
        </x14:conditionalFormatting>
        <x14:conditionalFormatting xmlns:xm="http://schemas.microsoft.com/office/excel/2006/main">
          <x14:cfRule type="iconSet" priority="3" id="{DF974331-C76B-41E3-BB65-D530089552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U7:V36</xm:sqref>
        </x14:conditionalFormatting>
        <x14:conditionalFormatting xmlns:xm="http://schemas.microsoft.com/office/excel/2006/main">
          <x14:cfRule type="iconSet" priority="2" id="{CCD8C67B-5E93-4B98-9D1B-51D5D093C8C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U43:V72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2:R5"/>
  <sheetViews>
    <sheetView workbookViewId="0">
      <selection activeCell="A6" sqref="A6"/>
    </sheetView>
  </sheetViews>
  <sheetFormatPr defaultRowHeight="15" x14ac:dyDescent="0.25"/>
  <sheetData>
    <row r="2" spans="1:18" ht="15.75" x14ac:dyDescent="0.25">
      <c r="A2" s="168" t="s">
        <v>81</v>
      </c>
    </row>
    <row r="5" spans="1:18" ht="42" customHeight="1" x14ac:dyDescent="0.25">
      <c r="A5" s="390" t="s">
        <v>98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</row>
  </sheetData>
  <mergeCells count="1">
    <mergeCell ref="A5:R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63628-5566-4334-B013-908007B8650A}">
  <dimension ref="B2:M51"/>
  <sheetViews>
    <sheetView showGridLines="0" showRowColHeaders="0" zoomScale="80" zoomScaleNormal="80" workbookViewId="0">
      <selection activeCell="S17" sqref="S17"/>
    </sheetView>
  </sheetViews>
  <sheetFormatPr defaultRowHeight="16.5" x14ac:dyDescent="0.3"/>
  <cols>
    <col min="1" max="1" width="3.140625" style="262" customWidth="1"/>
    <col min="2" max="3" width="9.140625" style="262"/>
    <col min="4" max="4" width="5.5703125" style="262" customWidth="1"/>
    <col min="5" max="7" width="9.140625" style="262"/>
    <col min="8" max="8" width="12.85546875" style="262" customWidth="1"/>
    <col min="9" max="10" width="9.140625" style="262"/>
    <col min="11" max="11" width="9.140625" style="262" customWidth="1"/>
    <col min="12" max="12" width="10" style="262" customWidth="1"/>
    <col min="13" max="13" width="13.7109375" style="263" customWidth="1"/>
    <col min="14" max="16384" width="9.140625" style="262"/>
  </cols>
  <sheetData>
    <row r="2" spans="2:13" ht="11.25" customHeight="1" x14ac:dyDescent="0.3">
      <c r="B2" s="309" t="s">
        <v>28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294"/>
    </row>
    <row r="3" spans="2:13" ht="11.25" customHeight="1" x14ac:dyDescent="0.3"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294"/>
    </row>
    <row r="4" spans="2:13" ht="11.25" customHeight="1" x14ac:dyDescent="0.3">
      <c r="B4" s="310" t="s">
        <v>87</v>
      </c>
      <c r="C4" s="310"/>
      <c r="D4" s="311" t="s">
        <v>96</v>
      </c>
      <c r="E4" s="312"/>
      <c r="F4" s="312"/>
      <c r="G4" s="312"/>
      <c r="H4" s="312"/>
      <c r="I4" s="312"/>
      <c r="J4" s="312"/>
      <c r="K4" s="312"/>
      <c r="L4" s="293"/>
      <c r="M4" s="292"/>
    </row>
    <row r="5" spans="2:13" ht="11.25" customHeight="1" x14ac:dyDescent="0.3">
      <c r="B5" s="310"/>
      <c r="C5" s="310"/>
      <c r="D5" s="312"/>
      <c r="E5" s="312"/>
      <c r="F5" s="312"/>
      <c r="G5" s="312"/>
      <c r="H5" s="312"/>
      <c r="I5" s="312"/>
      <c r="J5" s="312"/>
      <c r="K5" s="312"/>
      <c r="L5" s="293"/>
      <c r="M5" s="292"/>
    </row>
    <row r="7" spans="2:13" ht="25.5" customHeight="1" x14ac:dyDescent="0.3">
      <c r="B7" s="313" t="s">
        <v>29</v>
      </c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</row>
    <row r="8" spans="2:13" ht="16.5" customHeight="1" x14ac:dyDescent="0.3">
      <c r="B8" s="315"/>
      <c r="C8" s="316"/>
      <c r="D8" s="316"/>
      <c r="M8" s="282" t="s">
        <v>30</v>
      </c>
    </row>
    <row r="9" spans="2:13" ht="20.100000000000001" customHeight="1" x14ac:dyDescent="0.3">
      <c r="B9" s="316"/>
      <c r="C9" s="316"/>
      <c r="D9" s="316"/>
      <c r="E9" s="317" t="s">
        <v>31</v>
      </c>
      <c r="F9" s="317"/>
      <c r="G9" s="318">
        <f>'2'!T9</f>
        <v>-1.4022881402491528E-3</v>
      </c>
      <c r="H9" s="318"/>
      <c r="I9" s="273" t="s">
        <v>32</v>
      </c>
      <c r="J9" s="281"/>
      <c r="K9" s="106">
        <f>'3'!T9</f>
        <v>-1.0809887377531148E-2</v>
      </c>
      <c r="L9" s="272">
        <f>'3'!T9</f>
        <v>-1.0809887377531148E-2</v>
      </c>
      <c r="M9" s="278">
        <f>'5'!S7</f>
        <v>0.44342168674054866</v>
      </c>
    </row>
    <row r="10" spans="2:13" ht="19.5" customHeight="1" x14ac:dyDescent="0.3">
      <c r="B10" s="316"/>
      <c r="C10" s="316"/>
      <c r="D10" s="316"/>
      <c r="E10" s="317"/>
      <c r="F10" s="317"/>
      <c r="G10" s="318"/>
      <c r="H10" s="318"/>
      <c r="I10" s="273" t="s">
        <v>33</v>
      </c>
      <c r="J10" s="281"/>
      <c r="K10" s="106">
        <f>'4'!T9</f>
        <v>6.2217204798838827E-3</v>
      </c>
      <c r="L10" s="272">
        <f>'4'!T9</f>
        <v>6.2217204798838827E-3</v>
      </c>
      <c r="M10" s="278">
        <f>'5'!S21</f>
        <v>0.5565783132594514</v>
      </c>
    </row>
    <row r="11" spans="2:13" ht="20.100000000000001" customHeight="1" x14ac:dyDescent="0.35">
      <c r="B11" s="316"/>
      <c r="C11" s="316"/>
      <c r="D11" s="316"/>
      <c r="E11" s="277"/>
      <c r="F11" s="277"/>
      <c r="G11" s="289"/>
      <c r="H11" s="291"/>
      <c r="L11" s="287"/>
      <c r="M11" s="290"/>
    </row>
    <row r="12" spans="2:13" ht="20.100000000000001" customHeight="1" x14ac:dyDescent="0.3">
      <c r="B12" s="316"/>
      <c r="C12" s="316"/>
      <c r="D12" s="316"/>
      <c r="E12" s="317" t="s">
        <v>34</v>
      </c>
      <c r="F12" s="317"/>
      <c r="G12" s="318">
        <f>'2'!T18</f>
        <v>5.1694616109555454E-2</v>
      </c>
      <c r="H12" s="318"/>
      <c r="I12" s="273" t="s">
        <v>32</v>
      </c>
      <c r="J12" s="281"/>
      <c r="K12" s="106">
        <f>'5'!U31</f>
        <v>5.7915781404413877E-2</v>
      </c>
      <c r="L12" s="272">
        <f>K12</f>
        <v>5.7915781404413877E-2</v>
      </c>
      <c r="M12" s="278">
        <f>'5'!S31</f>
        <v>0.65531334872691616</v>
      </c>
    </row>
    <row r="13" spans="2:13" ht="20.100000000000001" customHeight="1" x14ac:dyDescent="0.3">
      <c r="B13" s="316"/>
      <c r="C13" s="316"/>
      <c r="D13" s="316"/>
      <c r="E13" s="317"/>
      <c r="F13" s="317"/>
      <c r="G13" s="318"/>
      <c r="H13" s="318"/>
      <c r="I13" s="273" t="s">
        <v>33</v>
      </c>
      <c r="J13" s="281"/>
      <c r="K13" s="106">
        <f>'5'!U21</f>
        <v>6.2217204798838827E-3</v>
      </c>
      <c r="L13" s="272">
        <f>'5'!U45</f>
        <v>4.0066580938044626E-2</v>
      </c>
      <c r="M13" s="278">
        <f>'5'!S45</f>
        <v>0.34468665127308379</v>
      </c>
    </row>
    <row r="14" spans="2:13" ht="20.100000000000001" customHeight="1" x14ac:dyDescent="0.35">
      <c r="B14" s="316"/>
      <c r="C14" s="316"/>
      <c r="D14" s="316"/>
      <c r="F14" s="277"/>
      <c r="G14" s="289"/>
      <c r="H14" s="288"/>
      <c r="L14" s="287"/>
    </row>
    <row r="15" spans="2:13" ht="20.100000000000001" customHeight="1" x14ac:dyDescent="0.3">
      <c r="B15" s="316"/>
      <c r="C15" s="316"/>
      <c r="D15" s="316"/>
      <c r="E15" s="317" t="s">
        <v>35</v>
      </c>
      <c r="F15" s="317"/>
      <c r="G15" s="318">
        <f>'2'!K27</f>
        <v>5.3171465965928262E-2</v>
      </c>
      <c r="H15" s="318"/>
      <c r="I15" s="273" t="s">
        <v>32</v>
      </c>
      <c r="J15" s="281"/>
      <c r="K15" s="106">
        <f>'5'!L55</f>
        <v>6.9476704128940872E-2</v>
      </c>
      <c r="L15" s="272">
        <f>K15</f>
        <v>6.9476704128940872E-2</v>
      </c>
      <c r="M15" s="271"/>
    </row>
    <row r="16" spans="2:13" ht="20.100000000000001" customHeight="1" x14ac:dyDescent="0.3">
      <c r="B16" s="316"/>
      <c r="C16" s="316"/>
      <c r="D16" s="316"/>
      <c r="E16" s="317"/>
      <c r="F16" s="317"/>
      <c r="G16" s="318"/>
      <c r="H16" s="318"/>
      <c r="I16" s="273" t="s">
        <v>33</v>
      </c>
      <c r="J16" s="281"/>
      <c r="K16" s="106">
        <f>'5'!L69</f>
        <v>3.3635589223833931E-2</v>
      </c>
      <c r="L16" s="272">
        <f>K16</f>
        <v>3.3635589223833931E-2</v>
      </c>
      <c r="M16" s="271"/>
    </row>
    <row r="17" spans="2:13" ht="11.25" customHeight="1" x14ac:dyDescent="0.3">
      <c r="B17" s="316"/>
      <c r="C17" s="316"/>
      <c r="D17" s="316"/>
    </row>
    <row r="18" spans="2:13" ht="11.25" customHeight="1" x14ac:dyDescent="0.3"/>
    <row r="19" spans="2:13" ht="11.25" customHeight="1" x14ac:dyDescent="0.3"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4"/>
    </row>
    <row r="20" spans="2:13" ht="11.25" customHeight="1" x14ac:dyDescent="0.3"/>
    <row r="21" spans="2:13" ht="11.25" customHeight="1" x14ac:dyDescent="0.3"/>
    <row r="22" spans="2:13" ht="25.5" customHeight="1" x14ac:dyDescent="0.3">
      <c r="B22" s="313" t="s">
        <v>36</v>
      </c>
      <c r="C22" s="314"/>
      <c r="D22" s="314"/>
      <c r="E22" s="314"/>
      <c r="F22" s="314"/>
      <c r="G22" s="314"/>
      <c r="H22" s="314"/>
      <c r="I22" s="314"/>
      <c r="J22" s="314"/>
      <c r="K22" s="314"/>
      <c r="L22" s="314"/>
      <c r="M22" s="314"/>
    </row>
    <row r="23" spans="2:13" x14ac:dyDescent="0.3">
      <c r="B23" s="320"/>
      <c r="C23" s="320"/>
      <c r="D23" s="320"/>
      <c r="M23" s="282" t="s">
        <v>30</v>
      </c>
    </row>
    <row r="24" spans="2:13" ht="20.100000000000001" customHeight="1" x14ac:dyDescent="0.3">
      <c r="B24" s="320"/>
      <c r="C24" s="320"/>
      <c r="D24" s="320"/>
      <c r="E24" s="317" t="s">
        <v>31</v>
      </c>
      <c r="F24" s="317"/>
      <c r="G24" s="318">
        <f>'6'!U24</f>
        <v>-2.0606550000755643E-2</v>
      </c>
      <c r="H24" s="318"/>
      <c r="I24" s="273" t="s">
        <v>32</v>
      </c>
      <c r="J24" s="281"/>
      <c r="K24" s="106">
        <f>'6'!U7</f>
        <v>-2.4247749588949714E-2</v>
      </c>
      <c r="L24" s="272">
        <f>K24</f>
        <v>-2.4247749588949714E-2</v>
      </c>
      <c r="M24" s="278">
        <f>'6'!S7</f>
        <v>0.48649331531018603</v>
      </c>
    </row>
    <row r="25" spans="2:13" ht="20.100000000000001" customHeight="1" x14ac:dyDescent="0.3">
      <c r="B25" s="320"/>
      <c r="C25" s="320"/>
      <c r="D25" s="320"/>
      <c r="E25" s="317"/>
      <c r="F25" s="317"/>
      <c r="G25" s="318"/>
      <c r="H25" s="318"/>
      <c r="I25" s="273" t="s">
        <v>33</v>
      </c>
      <c r="J25" s="281"/>
      <c r="K25" s="106">
        <f>'6'!U21</f>
        <v>-1.7131740427136541E-2</v>
      </c>
      <c r="L25" s="272">
        <f>K25</f>
        <v>-1.7131740427136541E-2</v>
      </c>
      <c r="M25" s="278">
        <f>'6'!S21</f>
        <v>0.51350668468981397</v>
      </c>
    </row>
    <row r="26" spans="2:13" ht="20.100000000000001" customHeight="1" x14ac:dyDescent="0.3">
      <c r="B26" s="320"/>
      <c r="C26" s="320"/>
      <c r="D26" s="320"/>
      <c r="E26" s="277"/>
      <c r="F26" s="277"/>
      <c r="G26" s="277"/>
      <c r="I26" s="275"/>
      <c r="L26" s="287"/>
      <c r="M26" s="279"/>
    </row>
    <row r="27" spans="2:13" ht="20.100000000000001" customHeight="1" x14ac:dyDescent="0.3">
      <c r="B27" s="320"/>
      <c r="C27" s="320"/>
      <c r="D27" s="320"/>
      <c r="E27" s="317" t="s">
        <v>34</v>
      </c>
      <c r="F27" s="317"/>
      <c r="G27" s="318">
        <f>'6'!U48</f>
        <v>2.1146568187410831E-2</v>
      </c>
      <c r="H27" s="318"/>
      <c r="I27" s="273" t="s">
        <v>32</v>
      </c>
      <c r="J27" s="281"/>
      <c r="K27" s="106">
        <f>'6'!U31</f>
        <v>2.0709670604237961E-2</v>
      </c>
      <c r="L27" s="272">
        <f>K27</f>
        <v>2.0709670604237961E-2</v>
      </c>
      <c r="M27" s="278">
        <f>'6'!S31</f>
        <v>0.73441142007948157</v>
      </c>
    </row>
    <row r="28" spans="2:13" ht="20.100000000000001" customHeight="1" x14ac:dyDescent="0.3">
      <c r="B28" s="320"/>
      <c r="C28" s="320"/>
      <c r="D28" s="320"/>
      <c r="E28" s="317"/>
      <c r="F28" s="317"/>
      <c r="G28" s="318"/>
      <c r="H28" s="318"/>
      <c r="I28" s="273" t="s">
        <v>33</v>
      </c>
      <c r="J28" s="281"/>
      <c r="K28" s="106">
        <f>'6'!U45</f>
        <v>2.2356636415130176E-2</v>
      </c>
      <c r="L28" s="272">
        <f>K28</f>
        <v>2.2356636415130176E-2</v>
      </c>
      <c r="M28" s="278">
        <f>'6'!S45</f>
        <v>0.26558857992051843</v>
      </c>
    </row>
    <row r="29" spans="2:13" ht="20.100000000000001" customHeight="1" x14ac:dyDescent="0.3">
      <c r="B29" s="320"/>
      <c r="C29" s="320"/>
      <c r="D29" s="320"/>
      <c r="F29" s="277"/>
      <c r="G29" s="276"/>
      <c r="H29" s="269"/>
      <c r="I29" s="275"/>
      <c r="L29" s="286"/>
    </row>
    <row r="30" spans="2:13" ht="20.100000000000001" customHeight="1" x14ac:dyDescent="0.3">
      <c r="B30" s="320"/>
      <c r="C30" s="320"/>
      <c r="D30" s="320"/>
      <c r="E30" s="319" t="s">
        <v>35</v>
      </c>
      <c r="F30" s="319"/>
      <c r="G30" s="318">
        <f>'6'!L72</f>
        <v>4.2631608561603758E-2</v>
      </c>
      <c r="H30" s="318"/>
      <c r="I30" s="273" t="s">
        <v>32</v>
      </c>
      <c r="J30" s="281"/>
      <c r="K30" s="106">
        <f>'6'!L55</f>
        <v>4.6074626191483073E-2</v>
      </c>
      <c r="L30" s="272">
        <f>K30</f>
        <v>4.6074626191483073E-2</v>
      </c>
      <c r="M30" s="271"/>
    </row>
    <row r="31" spans="2:13" ht="20.100000000000001" customHeight="1" x14ac:dyDescent="0.3">
      <c r="B31" s="320"/>
      <c r="C31" s="320"/>
      <c r="D31" s="320"/>
      <c r="E31" s="319"/>
      <c r="F31" s="319"/>
      <c r="G31" s="318"/>
      <c r="H31" s="318"/>
      <c r="I31" s="273" t="s">
        <v>33</v>
      </c>
      <c r="J31" s="281"/>
      <c r="K31" s="106">
        <f>'6'!L69</f>
        <v>4.0176673178384706E-2</v>
      </c>
      <c r="L31" s="272">
        <f>K31</f>
        <v>4.0176673178384706E-2</v>
      </c>
      <c r="M31" s="271"/>
    </row>
    <row r="32" spans="2:13" ht="15.75" customHeight="1" x14ac:dyDescent="0.3">
      <c r="B32" s="320"/>
      <c r="C32" s="320"/>
      <c r="D32" s="320"/>
    </row>
    <row r="33" spans="2:13" ht="12" customHeight="1" x14ac:dyDescent="0.3"/>
    <row r="34" spans="2:13" ht="12" customHeight="1" x14ac:dyDescent="0.3"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4"/>
    </row>
    <row r="35" spans="2:13" ht="12" customHeight="1" x14ac:dyDescent="0.3"/>
    <row r="36" spans="2:13" ht="12" customHeight="1" x14ac:dyDescent="0.3"/>
    <row r="37" spans="2:13" ht="25.5" customHeight="1" x14ac:dyDescent="0.3">
      <c r="B37" s="313" t="s">
        <v>37</v>
      </c>
      <c r="C37" s="314"/>
      <c r="D37" s="314"/>
      <c r="E37" s="314"/>
      <c r="F37" s="314"/>
      <c r="G37" s="314"/>
      <c r="H37" s="314"/>
      <c r="I37" s="314"/>
      <c r="J37" s="314"/>
      <c r="K37" s="314"/>
      <c r="L37" s="314"/>
      <c r="M37" s="314"/>
    </row>
    <row r="38" spans="2:13" x14ac:dyDescent="0.3">
      <c r="B38" s="320"/>
      <c r="C38" s="320"/>
      <c r="D38" s="320"/>
      <c r="L38" s="283"/>
      <c r="M38" s="282" t="s">
        <v>30</v>
      </c>
    </row>
    <row r="39" spans="2:13" ht="20.100000000000001" customHeight="1" x14ac:dyDescent="0.3">
      <c r="B39" s="320"/>
      <c r="C39" s="320"/>
      <c r="D39" s="320"/>
      <c r="E39" s="317" t="s">
        <v>31</v>
      </c>
      <c r="F39" s="317"/>
      <c r="G39" s="318">
        <f>'7'!U24</f>
        <v>4.26733937255891E-2</v>
      </c>
      <c r="H39" s="318"/>
      <c r="I39" s="273" t="s">
        <v>32</v>
      </c>
      <c r="J39" s="281"/>
      <c r="K39" s="106">
        <f>'7'!U7</f>
        <v>3.169690492652414E-2</v>
      </c>
      <c r="L39" s="272">
        <f>K39</f>
        <v>3.169690492652414E-2</v>
      </c>
      <c r="M39" s="278">
        <f>'7'!S7</f>
        <v>0.35056747293830276</v>
      </c>
    </row>
    <row r="40" spans="2:13" ht="20.100000000000001" customHeight="1" x14ac:dyDescent="0.3">
      <c r="B40" s="320"/>
      <c r="C40" s="320"/>
      <c r="D40" s="320"/>
      <c r="E40" s="317"/>
      <c r="F40" s="317"/>
      <c r="G40" s="318"/>
      <c r="H40" s="318"/>
      <c r="I40" s="273" t="s">
        <v>33</v>
      </c>
      <c r="J40" s="281"/>
      <c r="K40" s="106">
        <f>'7'!U21</f>
        <v>4.869619571029251E-2</v>
      </c>
      <c r="L40" s="272">
        <f>K40</f>
        <v>4.869619571029251E-2</v>
      </c>
      <c r="M40" s="278">
        <f>'7'!S21</f>
        <v>0.64943252706169718</v>
      </c>
    </row>
    <row r="41" spans="2:13" ht="20.100000000000001" customHeight="1" x14ac:dyDescent="0.3">
      <c r="B41" s="320"/>
      <c r="C41" s="320"/>
      <c r="D41" s="320"/>
      <c r="E41" s="277"/>
      <c r="F41" s="277"/>
      <c r="G41" s="276"/>
      <c r="H41" s="280"/>
      <c r="I41" s="275"/>
      <c r="J41" s="275"/>
      <c r="L41" s="274"/>
      <c r="M41" s="279"/>
    </row>
    <row r="42" spans="2:13" ht="20.100000000000001" customHeight="1" x14ac:dyDescent="0.3">
      <c r="B42" s="320"/>
      <c r="C42" s="320"/>
      <c r="D42" s="320"/>
      <c r="E42" s="317" t="s">
        <v>34</v>
      </c>
      <c r="F42" s="317"/>
      <c r="G42" s="318">
        <f>'7'!U48</f>
        <v>7.9368590586948826E-2</v>
      </c>
      <c r="H42" s="318"/>
      <c r="I42" s="273" t="s">
        <v>32</v>
      </c>
      <c r="J42" s="273"/>
      <c r="K42" s="106">
        <f>'7'!U31</f>
        <v>0.10090744906469561</v>
      </c>
      <c r="L42" s="272">
        <f>K42</f>
        <v>0.10090744906469561</v>
      </c>
      <c r="M42" s="278">
        <f>'7'!S31</f>
        <v>0.58752231238131647</v>
      </c>
    </row>
    <row r="43" spans="2:13" ht="20.100000000000001" customHeight="1" x14ac:dyDescent="0.3">
      <c r="B43" s="320"/>
      <c r="C43" s="320"/>
      <c r="D43" s="320"/>
      <c r="E43" s="317"/>
      <c r="F43" s="317"/>
      <c r="G43" s="318"/>
      <c r="H43" s="318"/>
      <c r="I43" s="273" t="s">
        <v>33</v>
      </c>
      <c r="J43" s="273"/>
      <c r="K43" s="106">
        <f>'7'!U45</f>
        <v>5.0104941649464406E-2</v>
      </c>
      <c r="L43" s="272">
        <f>K43</f>
        <v>5.0104941649464406E-2</v>
      </c>
      <c r="M43" s="278">
        <f>'7'!S45</f>
        <v>0.41247768761868353</v>
      </c>
    </row>
    <row r="44" spans="2:13" ht="20.100000000000001" customHeight="1" x14ac:dyDescent="0.3">
      <c r="B44" s="320"/>
      <c r="C44" s="320"/>
      <c r="D44" s="320"/>
      <c r="F44" s="277"/>
      <c r="G44" s="276"/>
      <c r="H44" s="269"/>
      <c r="I44" s="275"/>
      <c r="J44" s="275"/>
      <c r="L44" s="274"/>
    </row>
    <row r="45" spans="2:13" ht="20.100000000000001" customHeight="1" x14ac:dyDescent="0.3">
      <c r="B45" s="320"/>
      <c r="C45" s="320"/>
      <c r="D45" s="320"/>
      <c r="E45" s="319" t="s">
        <v>35</v>
      </c>
      <c r="F45" s="319"/>
      <c r="G45" s="318">
        <f>'7'!L72</f>
        <v>3.5193376067882295E-2</v>
      </c>
      <c r="H45" s="318"/>
      <c r="I45" s="273" t="s">
        <v>32</v>
      </c>
      <c r="J45" s="273"/>
      <c r="K45" s="106">
        <f>'7'!L55</f>
        <v>6.7084183162399336E-2</v>
      </c>
      <c r="L45" s="272">
        <f>K45</f>
        <v>6.7084183162399336E-2</v>
      </c>
      <c r="M45" s="271"/>
    </row>
    <row r="46" spans="2:13" ht="20.100000000000001" customHeight="1" x14ac:dyDescent="0.3">
      <c r="B46" s="320"/>
      <c r="C46" s="320"/>
      <c r="D46" s="320"/>
      <c r="E46" s="319"/>
      <c r="F46" s="319"/>
      <c r="G46" s="318"/>
      <c r="H46" s="318"/>
      <c r="I46" s="273" t="s">
        <v>33</v>
      </c>
      <c r="J46" s="273"/>
      <c r="K46" s="106">
        <f>'7'!L69</f>
        <v>1.3433308377911281E-3</v>
      </c>
      <c r="L46" s="272">
        <f>K46</f>
        <v>1.3433308377911281E-3</v>
      </c>
      <c r="M46" s="271"/>
    </row>
    <row r="47" spans="2:13" ht="15.75" customHeight="1" x14ac:dyDescent="0.3">
      <c r="B47" s="320"/>
      <c r="C47" s="320"/>
      <c r="D47" s="320"/>
      <c r="E47" s="269"/>
      <c r="F47" s="269"/>
    </row>
    <row r="48" spans="2:13" ht="12" customHeight="1" x14ac:dyDescent="0.3">
      <c r="B48" s="270"/>
      <c r="C48" s="270"/>
      <c r="D48" s="270"/>
      <c r="E48" s="269"/>
      <c r="F48" s="269"/>
    </row>
    <row r="49" spans="2:13" ht="12" customHeight="1" x14ac:dyDescent="0.3">
      <c r="B49" s="268"/>
      <c r="C49" s="268"/>
      <c r="D49" s="268"/>
      <c r="E49" s="267"/>
      <c r="F49" s="267"/>
      <c r="G49" s="266"/>
      <c r="H49" s="266"/>
      <c r="I49" s="266"/>
      <c r="J49" s="266"/>
      <c r="K49" s="266"/>
      <c r="L49" s="266"/>
      <c r="M49" s="265"/>
    </row>
    <row r="51" spans="2:13" x14ac:dyDescent="0.3">
      <c r="B51" s="264" t="s">
        <v>39</v>
      </c>
    </row>
  </sheetData>
  <mergeCells count="27">
    <mergeCell ref="B22:M22"/>
    <mergeCell ref="E42:F43"/>
    <mergeCell ref="E45:F46"/>
    <mergeCell ref="E30:F31"/>
    <mergeCell ref="G15:H16"/>
    <mergeCell ref="E15:F16"/>
    <mergeCell ref="B37:M37"/>
    <mergeCell ref="B38:D47"/>
    <mergeCell ref="E39:F40"/>
    <mergeCell ref="B23:D32"/>
    <mergeCell ref="E24:F25"/>
    <mergeCell ref="E27:F28"/>
    <mergeCell ref="G39:H40"/>
    <mergeCell ref="G42:H43"/>
    <mergeCell ref="G45:H46"/>
    <mergeCell ref="G24:H25"/>
    <mergeCell ref="G27:H28"/>
    <mergeCell ref="G30:H31"/>
    <mergeCell ref="B2:L3"/>
    <mergeCell ref="B4:C5"/>
    <mergeCell ref="D4:K5"/>
    <mergeCell ref="B7:M7"/>
    <mergeCell ref="B8:D17"/>
    <mergeCell ref="E9:F10"/>
    <mergeCell ref="E12:F13"/>
    <mergeCell ref="G9:H10"/>
    <mergeCell ref="G12:H13"/>
  </mergeCells>
  <conditionalFormatting sqref="L9:L10">
    <cfRule type="cellIs" dxfId="12" priority="2" operator="lessThan">
      <formula>0</formula>
    </cfRule>
  </conditionalFormatting>
  <conditionalFormatting sqref="L12:L13">
    <cfRule type="cellIs" dxfId="11" priority="3" operator="lessThan">
      <formula>0</formula>
    </cfRule>
  </conditionalFormatting>
  <conditionalFormatting sqref="L15:L16">
    <cfRule type="cellIs" dxfId="10" priority="4" operator="lessThan">
      <formula>0</formula>
    </cfRule>
  </conditionalFormatting>
  <conditionalFormatting sqref="L24">
    <cfRule type="cellIs" dxfId="9" priority="8" operator="lessThan">
      <formula>0</formula>
    </cfRule>
  </conditionalFormatting>
  <conditionalFormatting sqref="L25">
    <cfRule type="cellIs" dxfId="8" priority="30" operator="lessThan">
      <formula>0</formula>
    </cfRule>
  </conditionalFormatting>
  <conditionalFormatting sqref="L30:L31">
    <cfRule type="cellIs" dxfId="7" priority="26" operator="lessThan">
      <formula>0</formula>
    </cfRule>
  </conditionalFormatting>
  <conditionalFormatting sqref="L39:L46">
    <cfRule type="cellIs" dxfId="6" priority="1" operator="lessThan">
      <formula>0</formula>
    </cfRule>
  </conditionalFormatting>
  <conditionalFormatting sqref="L27:M28">
    <cfRule type="cellIs" dxfId="5" priority="28" operator="lessThan">
      <formula>0</formula>
    </cfRule>
  </conditionalFormatting>
  <conditionalFormatting sqref="M9:M10">
    <cfRule type="cellIs" dxfId="4" priority="32" operator="lessThan">
      <formula>0</formula>
    </cfRule>
  </conditionalFormatting>
  <conditionalFormatting sqref="M12:M13">
    <cfRule type="cellIs" dxfId="3" priority="31" operator="lessThan">
      <formula>0</formula>
    </cfRule>
  </conditionalFormatting>
  <conditionalFormatting sqref="M24:M25">
    <cfRule type="cellIs" dxfId="2" priority="29" operator="lessThan">
      <formula>0</formula>
    </cfRule>
  </conditionalFormatting>
  <conditionalFormatting sqref="M39:M40">
    <cfRule type="cellIs" dxfId="1" priority="7" operator="lessThan">
      <formula>0</formula>
    </cfRule>
  </conditionalFormatting>
  <conditionalFormatting sqref="M42:M43">
    <cfRule type="cellIs" dxfId="0" priority="27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" id="{7991E88D-38C9-4D06-9682-1E2D02816E3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G9</xm:sqref>
        </x14:conditionalFormatting>
        <x14:conditionalFormatting xmlns:xm="http://schemas.microsoft.com/office/excel/2006/main">
          <x14:cfRule type="iconSet" priority="22" id="{606B53A1-C689-48FE-B510-EB87E790687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G12</xm:sqref>
        </x14:conditionalFormatting>
        <x14:conditionalFormatting xmlns:xm="http://schemas.microsoft.com/office/excel/2006/main">
          <x14:cfRule type="iconSet" priority="21" id="{4D0FAF4A-2989-4337-8124-E0057378CF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G15</xm:sqref>
        </x14:conditionalFormatting>
        <x14:conditionalFormatting xmlns:xm="http://schemas.microsoft.com/office/excel/2006/main">
          <x14:cfRule type="iconSet" priority="20" id="{FB16EA7B-57CE-46BF-AA27-5F0180810D2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G24</xm:sqref>
        </x14:conditionalFormatting>
        <x14:conditionalFormatting xmlns:xm="http://schemas.microsoft.com/office/excel/2006/main">
          <x14:cfRule type="iconSet" priority="19" id="{E76AECA9-1D1B-4DD0-9F92-4DDD3D4840F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8" id="{493001EF-A294-40A4-963B-02DEE2A5779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G30</xm:sqref>
        </x14:conditionalFormatting>
        <x14:conditionalFormatting xmlns:xm="http://schemas.microsoft.com/office/excel/2006/main">
          <x14:cfRule type="iconSet" priority="6" id="{B9B51670-F5D1-4ED9-AEC8-11771C00BF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G39</xm:sqref>
        </x14:conditionalFormatting>
        <x14:conditionalFormatting xmlns:xm="http://schemas.microsoft.com/office/excel/2006/main">
          <x14:cfRule type="iconSet" priority="12" id="{E2D07A72-81A3-4BAE-BFF5-389A06D6FB9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G42</xm:sqref>
        </x14:conditionalFormatting>
        <x14:conditionalFormatting xmlns:xm="http://schemas.microsoft.com/office/excel/2006/main">
          <x14:cfRule type="iconSet" priority="11" id="{8191F333-F6C3-4C18-8A5C-46709E99FB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G45</xm:sqref>
        </x14:conditionalFormatting>
        <x14:conditionalFormatting xmlns:xm="http://schemas.microsoft.com/office/excel/2006/main">
          <x14:cfRule type="iconSet" priority="24" id="{ECC73ABF-4985-43B6-A04C-6F04EB6AA079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</xm:sqref>
        </x14:conditionalFormatting>
        <x14:conditionalFormatting xmlns:xm="http://schemas.microsoft.com/office/excel/2006/main">
          <x14:cfRule type="iconSet" priority="23" id="{D22460E6-AE8E-4718-A23E-6D82F71C50AA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K10</xm:sqref>
        </x14:conditionalFormatting>
        <x14:conditionalFormatting xmlns:xm="http://schemas.microsoft.com/office/excel/2006/main">
          <x14:cfRule type="iconSet" priority="17" id="{0CF0E2C3-123F-413B-BEAC-154BDCBB6436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K12:K13</xm:sqref>
        </x14:conditionalFormatting>
        <x14:conditionalFormatting xmlns:xm="http://schemas.microsoft.com/office/excel/2006/main">
          <x14:cfRule type="iconSet" priority="16" id="{F2D7F7C7-FB3D-4B9B-94FD-70DBD0298954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K15:K16</xm:sqref>
        </x14:conditionalFormatting>
        <x14:conditionalFormatting xmlns:xm="http://schemas.microsoft.com/office/excel/2006/main">
          <x14:cfRule type="iconSet" priority="15" id="{014D997D-EA7C-497D-B918-710E5352414C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K24:K25</xm:sqref>
        </x14:conditionalFormatting>
        <x14:conditionalFormatting xmlns:xm="http://schemas.microsoft.com/office/excel/2006/main">
          <x14:cfRule type="iconSet" priority="14" id="{61A2E000-A699-4DAA-AD55-18546E79DE22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K27:K28</xm:sqref>
        </x14:conditionalFormatting>
        <x14:conditionalFormatting xmlns:xm="http://schemas.microsoft.com/office/excel/2006/main">
          <x14:cfRule type="iconSet" priority="13" id="{6BB1B354-9020-4E1A-A0CD-E32086D2A65A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K30:K31</xm:sqref>
        </x14:conditionalFormatting>
        <x14:conditionalFormatting xmlns:xm="http://schemas.microsoft.com/office/excel/2006/main">
          <x14:cfRule type="iconSet" priority="5" id="{82C1F093-CB9F-4575-BABF-AE7C19456E93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K39:K40</xm:sqref>
        </x14:conditionalFormatting>
        <x14:conditionalFormatting xmlns:xm="http://schemas.microsoft.com/office/excel/2006/main">
          <x14:cfRule type="iconSet" priority="10" id="{60DEAE9B-04AE-4EC8-84E9-8BC62F25EDA9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K42:K43</xm:sqref>
        </x14:conditionalFormatting>
        <x14:conditionalFormatting xmlns:xm="http://schemas.microsoft.com/office/excel/2006/main">
          <x14:cfRule type="iconSet" priority="9" id="{1E2F6A70-4714-4BEA-AA22-A0C983AC85F0}">
            <x14:iconSet iconSet="3Triangles" showValue="0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K45:K46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1A-A8F4-4D79-AD3D-E0880A64C11C}">
  <sheetPr codeName="Folha4">
    <pageSetUpPr fitToPage="1"/>
  </sheetPr>
  <dimension ref="A1:U29"/>
  <sheetViews>
    <sheetView showGridLines="0" topLeftCell="D10" zoomScaleNormal="100" workbookViewId="0">
      <selection activeCell="R16" sqref="R16"/>
    </sheetView>
  </sheetViews>
  <sheetFormatPr defaultRowHeight="15" x14ac:dyDescent="0.25"/>
  <cols>
    <col min="1" max="1" width="25.140625" style="175" bestFit="1" customWidth="1"/>
    <col min="2" max="4" width="11.7109375" style="175" customWidth="1"/>
    <col min="5" max="7" width="12.7109375" style="175" customWidth="1"/>
    <col min="8" max="8" width="12.7109375" style="175" bestFit="1" customWidth="1"/>
    <col min="9" max="9" width="12.85546875" style="175" customWidth="1"/>
    <col min="10" max="10" width="2.5703125" style="175" customWidth="1"/>
    <col min="11" max="18" width="10.7109375" style="175" customWidth="1"/>
    <col min="19" max="19" width="2.5703125" style="175" customWidth="1"/>
    <col min="20" max="21" width="10.5703125" style="175" customWidth="1"/>
    <col min="22" max="22" width="2.140625" style="175" customWidth="1"/>
    <col min="23" max="25" width="11.7109375" style="175" customWidth="1"/>
    <col min="26" max="30" width="9.140625" style="175"/>
    <col min="31" max="31" width="2.140625" style="175" customWidth="1"/>
    <col min="32" max="34" width="9.140625" style="175"/>
    <col min="35" max="35" width="11.42578125" style="175" customWidth="1"/>
    <col min="36" max="16384" width="9.140625" style="175"/>
  </cols>
  <sheetData>
    <row r="1" spans="1:21" x14ac:dyDescent="0.25">
      <c r="A1" s="185" t="s">
        <v>40</v>
      </c>
    </row>
    <row r="2" spans="1:21" x14ac:dyDescent="0.25">
      <c r="A2" s="185"/>
    </row>
    <row r="3" spans="1:21" x14ac:dyDescent="0.25">
      <c r="A3" s="185" t="s">
        <v>22</v>
      </c>
      <c r="K3" s="185" t="s">
        <v>24</v>
      </c>
      <c r="T3" s="185" t="s">
        <v>93</v>
      </c>
    </row>
    <row r="4" spans="1:21" ht="15.75" thickBot="1" x14ac:dyDescent="0.3">
      <c r="R4" s="204"/>
    </row>
    <row r="5" spans="1:21" ht="20.25" customHeight="1" x14ac:dyDescent="0.25">
      <c r="A5" s="330" t="s">
        <v>44</v>
      </c>
      <c r="B5" s="332">
        <v>2016</v>
      </c>
      <c r="C5" s="323">
        <v>2017</v>
      </c>
      <c r="D5" s="321">
        <v>2018</v>
      </c>
      <c r="E5" s="321">
        <v>2019</v>
      </c>
      <c r="F5" s="321">
        <v>2020</v>
      </c>
      <c r="G5" s="323">
        <v>2021</v>
      </c>
      <c r="H5" s="323">
        <v>2022</v>
      </c>
      <c r="I5" s="336">
        <v>2023</v>
      </c>
      <c r="K5" s="334">
        <v>2016</v>
      </c>
      <c r="L5" s="323">
        <v>2017</v>
      </c>
      <c r="M5" s="323">
        <v>2018</v>
      </c>
      <c r="N5" s="323">
        <v>2019</v>
      </c>
      <c r="O5" s="323">
        <v>2020</v>
      </c>
      <c r="P5" s="323">
        <v>2021</v>
      </c>
      <c r="Q5" s="323">
        <v>2022</v>
      </c>
      <c r="R5" s="328">
        <v>2023</v>
      </c>
      <c r="T5" s="326" t="s">
        <v>88</v>
      </c>
      <c r="U5" s="327"/>
    </row>
    <row r="6" spans="1:21" ht="20.25" customHeight="1" thickBot="1" x14ac:dyDescent="0.3">
      <c r="A6" s="331"/>
      <c r="B6" s="333"/>
      <c r="C6" s="324"/>
      <c r="D6" s="322"/>
      <c r="E6" s="322"/>
      <c r="F6" s="322"/>
      <c r="G6" s="324"/>
      <c r="H6" s="324"/>
      <c r="I6" s="337"/>
      <c r="K6" s="335">
        <v>2016</v>
      </c>
      <c r="L6" s="324">
        <v>2017</v>
      </c>
      <c r="M6" s="325"/>
      <c r="N6" s="325"/>
      <c r="O6" s="325"/>
      <c r="P6" s="325"/>
      <c r="Q6" s="325">
        <v>2018</v>
      </c>
      <c r="R6" s="329"/>
      <c r="T6" s="203" t="s">
        <v>0</v>
      </c>
      <c r="U6" s="202" t="s">
        <v>38</v>
      </c>
    </row>
    <row r="7" spans="1:21" ht="21.95" customHeight="1" x14ac:dyDescent="0.25">
      <c r="A7" s="183" t="s">
        <v>37</v>
      </c>
      <c r="B7" s="198">
        <v>73589682</v>
      </c>
      <c r="C7" s="197">
        <v>80208943</v>
      </c>
      <c r="D7" s="197">
        <v>81369316</v>
      </c>
      <c r="E7" s="197">
        <v>89195523</v>
      </c>
      <c r="F7" s="197">
        <v>49337611</v>
      </c>
      <c r="G7" s="186">
        <v>45824290</v>
      </c>
      <c r="H7" s="197">
        <v>84156044</v>
      </c>
      <c r="I7" s="195">
        <v>87747268</v>
      </c>
      <c r="K7" s="194">
        <f t="shared" ref="K7:R7" si="0">B7/B9</f>
        <v>0.28645210339566635</v>
      </c>
      <c r="L7" s="201">
        <f t="shared" si="0"/>
        <v>0.29996382809659872</v>
      </c>
      <c r="M7" s="201">
        <f t="shared" si="0"/>
        <v>0.30810715382130371</v>
      </c>
      <c r="N7" s="201">
        <f t="shared" si="0"/>
        <v>0.32051134028015688</v>
      </c>
      <c r="O7" s="201">
        <f t="shared" si="0"/>
        <v>0.19586883260604279</v>
      </c>
      <c r="P7" s="201">
        <f t="shared" si="0"/>
        <v>0.18203475913931536</v>
      </c>
      <c r="Q7" s="201">
        <f t="shared" si="0"/>
        <v>0.30348101988768617</v>
      </c>
      <c r="R7" s="201">
        <f t="shared" si="0"/>
        <v>0.3168759363050076</v>
      </c>
      <c r="T7" s="200">
        <f>(I7-H7)/H7</f>
        <v>4.26733937255891E-2</v>
      </c>
      <c r="U7" s="199">
        <f>(R7-Q7)*100</f>
        <v>1.3394916417321434</v>
      </c>
    </row>
    <row r="8" spans="1:21" ht="21.95" customHeight="1" thickBot="1" x14ac:dyDescent="0.3">
      <c r="A8" s="183" t="s">
        <v>36</v>
      </c>
      <c r="B8" s="198">
        <v>183310795</v>
      </c>
      <c r="C8" s="197">
        <v>187186441</v>
      </c>
      <c r="D8" s="205">
        <v>182724896</v>
      </c>
      <c r="E8" s="205">
        <v>189095794</v>
      </c>
      <c r="F8" s="205">
        <v>202553465</v>
      </c>
      <c r="G8" s="186">
        <v>205909446</v>
      </c>
      <c r="H8" s="197">
        <v>193146451</v>
      </c>
      <c r="I8" s="196">
        <v>189166369</v>
      </c>
      <c r="K8" s="194">
        <f t="shared" ref="K8:R8" si="1">B8/B9</f>
        <v>0.71354789660433371</v>
      </c>
      <c r="L8" s="193">
        <f t="shared" si="1"/>
        <v>0.70003617190340128</v>
      </c>
      <c r="M8" s="193">
        <f t="shared" si="1"/>
        <v>0.69189284617869629</v>
      </c>
      <c r="N8" s="193">
        <f t="shared" si="1"/>
        <v>0.67948865971984318</v>
      </c>
      <c r="O8" s="193">
        <f t="shared" si="1"/>
        <v>0.80413116739395718</v>
      </c>
      <c r="P8" s="193">
        <f t="shared" si="1"/>
        <v>0.81796524086068467</v>
      </c>
      <c r="Q8" s="193">
        <f t="shared" si="1"/>
        <v>0.69651898011231383</v>
      </c>
      <c r="R8" s="193">
        <f t="shared" si="1"/>
        <v>0.68312406369499235</v>
      </c>
      <c r="T8" s="192">
        <f t="shared" ref="T8:T9" si="2">(I8-H8)/H8</f>
        <v>-2.0606550000755643E-2</v>
      </c>
      <c r="U8" s="191">
        <f t="shared" ref="U8:U9" si="3">(R8-Q8)*100</f>
        <v>-1.339491641732149</v>
      </c>
    </row>
    <row r="9" spans="1:21" ht="21.95" customHeight="1" thickBot="1" x14ac:dyDescent="0.3">
      <c r="A9" s="179" t="s">
        <v>21</v>
      </c>
      <c r="B9" s="190">
        <f t="shared" ref="B9:I9" si="4">SUM(B7:B8)</f>
        <v>256900477</v>
      </c>
      <c r="C9" s="189">
        <f t="shared" si="4"/>
        <v>267395384</v>
      </c>
      <c r="D9" s="189">
        <f t="shared" si="4"/>
        <v>264094212</v>
      </c>
      <c r="E9" s="189">
        <f t="shared" si="4"/>
        <v>278291317</v>
      </c>
      <c r="F9" s="189">
        <f t="shared" si="4"/>
        <v>251891076</v>
      </c>
      <c r="G9" s="189">
        <f t="shared" si="4"/>
        <v>251733736</v>
      </c>
      <c r="H9" s="189">
        <f t="shared" si="4"/>
        <v>277302495</v>
      </c>
      <c r="I9" s="189">
        <f t="shared" si="4"/>
        <v>276913637</v>
      </c>
      <c r="K9" s="188">
        <f t="shared" ref="K9:M9" si="5">K7+K8</f>
        <v>1</v>
      </c>
      <c r="L9" s="187">
        <f t="shared" si="5"/>
        <v>1</v>
      </c>
      <c r="M9" s="187">
        <f t="shared" si="5"/>
        <v>1</v>
      </c>
      <c r="N9" s="187">
        <f t="shared" ref="N9:R9" si="6">N7+N8</f>
        <v>1</v>
      </c>
      <c r="O9" s="187">
        <f t="shared" si="6"/>
        <v>1</v>
      </c>
      <c r="P9" s="187">
        <f t="shared" si="6"/>
        <v>1</v>
      </c>
      <c r="Q9" s="187">
        <f t="shared" si="6"/>
        <v>1</v>
      </c>
      <c r="R9" s="187">
        <f t="shared" si="6"/>
        <v>1</v>
      </c>
      <c r="T9" s="255">
        <f t="shared" si="2"/>
        <v>-1.4022881402491528E-3</v>
      </c>
      <c r="U9" s="254">
        <f t="shared" si="3"/>
        <v>0</v>
      </c>
    </row>
    <row r="12" spans="1:21" x14ac:dyDescent="0.25">
      <c r="A12" s="185" t="s">
        <v>23</v>
      </c>
      <c r="K12" s="185" t="s">
        <v>25</v>
      </c>
      <c r="T12" s="185" t="str">
        <f>T3</f>
        <v>VARIAÇÃO (JAN-DEZ)</v>
      </c>
    </row>
    <row r="13" spans="1:21" ht="15.75" thickBot="1" x14ac:dyDescent="0.3"/>
    <row r="14" spans="1:21" ht="20.25" customHeight="1" x14ac:dyDescent="0.25">
      <c r="A14" s="330" t="str">
        <f>A5</f>
        <v>CERTIFICADO + NÃO CERTIFICADO</v>
      </c>
      <c r="B14" s="332">
        <v>2016</v>
      </c>
      <c r="C14" s="323">
        <v>2017</v>
      </c>
      <c r="D14" s="323">
        <v>2018</v>
      </c>
      <c r="E14" s="323">
        <v>2019</v>
      </c>
      <c r="F14" s="321">
        <v>2020</v>
      </c>
      <c r="G14" s="321">
        <v>2021</v>
      </c>
      <c r="H14" s="323">
        <v>2022</v>
      </c>
      <c r="I14" s="336">
        <v>2023</v>
      </c>
      <c r="K14" s="334">
        <v>2016</v>
      </c>
      <c r="L14" s="323">
        <v>2017</v>
      </c>
      <c r="M14" s="323">
        <v>2018</v>
      </c>
      <c r="N14" s="323">
        <v>2019</v>
      </c>
      <c r="O14" s="323">
        <v>2020</v>
      </c>
      <c r="P14" s="323">
        <v>2021</v>
      </c>
      <c r="Q14" s="323">
        <v>2022</v>
      </c>
      <c r="R14" s="328">
        <v>2023</v>
      </c>
      <c r="T14" s="326" t="s">
        <v>88</v>
      </c>
      <c r="U14" s="327"/>
    </row>
    <row r="15" spans="1:21" ht="20.25" customHeight="1" thickBot="1" x14ac:dyDescent="0.3">
      <c r="A15" s="331"/>
      <c r="B15" s="333"/>
      <c r="C15" s="324"/>
      <c r="D15" s="324"/>
      <c r="E15" s="324"/>
      <c r="F15" s="322"/>
      <c r="G15" s="322"/>
      <c r="H15" s="324"/>
      <c r="I15" s="337"/>
      <c r="K15" s="335">
        <v>2016</v>
      </c>
      <c r="L15" s="324">
        <v>2017</v>
      </c>
      <c r="M15" s="325"/>
      <c r="N15" s="325"/>
      <c r="O15" s="325"/>
      <c r="P15" s="325"/>
      <c r="Q15" s="325">
        <v>2018</v>
      </c>
      <c r="R15" s="329"/>
      <c r="T15" s="203" t="s">
        <v>1</v>
      </c>
      <c r="U15" s="202" t="s">
        <v>38</v>
      </c>
    </row>
    <row r="16" spans="1:21" ht="21.95" customHeight="1" x14ac:dyDescent="0.25">
      <c r="A16" s="183" t="s">
        <v>37</v>
      </c>
      <c r="B16" s="198">
        <v>461075038</v>
      </c>
      <c r="C16" s="197">
        <v>517832642</v>
      </c>
      <c r="D16" s="197">
        <v>536653330</v>
      </c>
      <c r="E16" s="197">
        <v>588503011</v>
      </c>
      <c r="F16" s="197">
        <v>321477615</v>
      </c>
      <c r="G16" s="197">
        <v>309683341</v>
      </c>
      <c r="H16" s="197">
        <v>588534780</v>
      </c>
      <c r="I16" s="195">
        <v>635245956</v>
      </c>
      <c r="K16" s="194">
        <f t="shared" ref="K16:R16" si="7">B16/B18</f>
        <v>0.54434025397611374</v>
      </c>
      <c r="L16" s="201">
        <f t="shared" si="7"/>
        <v>0.55705795595681284</v>
      </c>
      <c r="M16" s="201">
        <f t="shared" si="7"/>
        <v>0.54996675470828416</v>
      </c>
      <c r="N16" s="201">
        <f t="shared" si="7"/>
        <v>0.55942020617632771</v>
      </c>
      <c r="O16" s="201">
        <f t="shared" si="7"/>
        <v>0.39284264978580713</v>
      </c>
      <c r="P16" s="201">
        <f t="shared" si="7"/>
        <v>0.36653173588513682</v>
      </c>
      <c r="Q16" s="201">
        <f t="shared" si="7"/>
        <v>0.52468201314812157</v>
      </c>
      <c r="R16" s="201">
        <f t="shared" si="7"/>
        <v>0.53848833716860689</v>
      </c>
      <c r="T16" s="200">
        <f>(I16-H16)/H16</f>
        <v>7.9368590586948826E-2</v>
      </c>
      <c r="U16" s="199">
        <f>(R16-Q16)*100</f>
        <v>1.3806324020485317</v>
      </c>
    </row>
    <row r="17" spans="1:21" ht="21.95" customHeight="1" thickBot="1" x14ac:dyDescent="0.3">
      <c r="A17" s="183" t="s">
        <v>36</v>
      </c>
      <c r="B17" s="198">
        <v>385959578</v>
      </c>
      <c r="C17" s="197">
        <v>411695488</v>
      </c>
      <c r="D17" s="197">
        <v>439138980</v>
      </c>
      <c r="E17" s="197">
        <v>463484394</v>
      </c>
      <c r="F17" s="197">
        <v>496859231</v>
      </c>
      <c r="G17" s="197">
        <v>535218507</v>
      </c>
      <c r="H17" s="197">
        <v>533163249</v>
      </c>
      <c r="I17" s="196">
        <v>544437822</v>
      </c>
      <c r="K17" s="194">
        <f t="shared" ref="K17:R17" si="8">B17/B18</f>
        <v>0.4556597460238862</v>
      </c>
      <c r="L17" s="193">
        <f t="shared" si="8"/>
        <v>0.4428810168014139</v>
      </c>
      <c r="M17" s="193">
        <f t="shared" si="8"/>
        <v>0.45003324529171579</v>
      </c>
      <c r="N17" s="193">
        <f t="shared" si="8"/>
        <v>0.44057979382367224</v>
      </c>
      <c r="O17" s="193">
        <f t="shared" si="8"/>
        <v>0.60715735021419281</v>
      </c>
      <c r="P17" s="193">
        <f t="shared" si="8"/>
        <v>0.63346826411486323</v>
      </c>
      <c r="Q17" s="193">
        <f t="shared" si="8"/>
        <v>0.47531798685187848</v>
      </c>
      <c r="R17" s="193">
        <f t="shared" si="8"/>
        <v>0.46151166283139311</v>
      </c>
      <c r="T17" s="192">
        <f t="shared" ref="T17:T18" si="9">(I17-H17)/H17</f>
        <v>2.1146568187410831E-2</v>
      </c>
      <c r="U17" s="191">
        <f t="shared" ref="U17:U18" si="10">(R17-Q17)*100</f>
        <v>-1.3806324020485372</v>
      </c>
    </row>
    <row r="18" spans="1:21" ht="21.95" customHeight="1" thickBot="1" x14ac:dyDescent="0.3">
      <c r="A18" s="179" t="s">
        <v>21</v>
      </c>
      <c r="B18" s="190">
        <f>B16+B17</f>
        <v>847034616</v>
      </c>
      <c r="C18" s="189">
        <v>929584860</v>
      </c>
      <c r="D18" s="189">
        <f t="shared" ref="D18:I18" si="11">SUM(D16:D17)</f>
        <v>975792310</v>
      </c>
      <c r="E18" s="189">
        <f t="shared" si="11"/>
        <v>1051987405</v>
      </c>
      <c r="F18" s="189">
        <f t="shared" si="11"/>
        <v>818336846</v>
      </c>
      <c r="G18" s="189">
        <f t="shared" si="11"/>
        <v>844901848</v>
      </c>
      <c r="H18" s="189">
        <f t="shared" si="11"/>
        <v>1121698029</v>
      </c>
      <c r="I18" s="189">
        <f t="shared" si="11"/>
        <v>1179683778</v>
      </c>
      <c r="K18" s="188">
        <f t="shared" ref="K18:M18" si="12">K16+K17</f>
        <v>1</v>
      </c>
      <c r="L18" s="187">
        <f t="shared" si="12"/>
        <v>0.99993897275822674</v>
      </c>
      <c r="M18" s="187">
        <f t="shared" si="12"/>
        <v>1</v>
      </c>
      <c r="N18" s="187">
        <f t="shared" ref="N18:R18" si="13">N16+N17</f>
        <v>1</v>
      </c>
      <c r="O18" s="187">
        <f t="shared" si="13"/>
        <v>1</v>
      </c>
      <c r="P18" s="187">
        <f t="shared" ref="P18" si="14">P16+P17</f>
        <v>1</v>
      </c>
      <c r="Q18" s="187">
        <f t="shared" si="13"/>
        <v>1</v>
      </c>
      <c r="R18" s="187">
        <f t="shared" si="13"/>
        <v>1</v>
      </c>
      <c r="T18" s="255">
        <f t="shared" si="9"/>
        <v>5.1694616109555454E-2</v>
      </c>
      <c r="U18" s="254">
        <f t="shared" si="10"/>
        <v>0</v>
      </c>
    </row>
    <row r="21" spans="1:21" x14ac:dyDescent="0.25">
      <c r="A21" s="185" t="s">
        <v>27</v>
      </c>
      <c r="K21" s="185" t="str">
        <f>T3</f>
        <v>VARIAÇÃO (JAN-DEZ)</v>
      </c>
    </row>
    <row r="22" spans="1:21" ht="15.75" thickBot="1" x14ac:dyDescent="0.3"/>
    <row r="23" spans="1:21" ht="20.25" customHeight="1" x14ac:dyDescent="0.25">
      <c r="A23" s="330" t="str">
        <f>A5</f>
        <v>CERTIFICADO + NÃO CERTIFICADO</v>
      </c>
      <c r="B23" s="332">
        <v>2016</v>
      </c>
      <c r="C23" s="323">
        <v>2017</v>
      </c>
      <c r="D23" s="323">
        <v>2018</v>
      </c>
      <c r="E23" s="323">
        <v>2019</v>
      </c>
      <c r="F23" s="323">
        <v>2020</v>
      </c>
      <c r="G23" s="323">
        <v>2021</v>
      </c>
      <c r="H23" s="323">
        <v>2022</v>
      </c>
      <c r="I23" s="336">
        <v>2023</v>
      </c>
      <c r="K23" s="338" t="s">
        <v>95</v>
      </c>
    </row>
    <row r="24" spans="1:21" ht="20.25" customHeight="1" thickBot="1" x14ac:dyDescent="0.3">
      <c r="A24" s="331"/>
      <c r="B24" s="333"/>
      <c r="C24" s="324"/>
      <c r="D24" s="324"/>
      <c r="E24" s="324"/>
      <c r="F24" s="324"/>
      <c r="G24" s="324"/>
      <c r="H24" s="324"/>
      <c r="I24" s="337"/>
      <c r="K24" s="339"/>
    </row>
    <row r="25" spans="1:21" ht="21.95" customHeight="1" x14ac:dyDescent="0.25">
      <c r="A25" s="183" t="s">
        <v>37</v>
      </c>
      <c r="B25" s="182">
        <f t="shared" ref="B25:D27" si="15">B16/B7</f>
        <v>6.2654848542489967</v>
      </c>
      <c r="C25" s="181">
        <f t="shared" si="15"/>
        <v>6.4560462042243847</v>
      </c>
      <c r="D25" s="181">
        <f t="shared" si="15"/>
        <v>6.5952788640868016</v>
      </c>
      <c r="E25" s="181">
        <f t="shared" ref="E25:I25" si="16">E16/E7</f>
        <v>6.5978985402664216</v>
      </c>
      <c r="F25" s="181">
        <f t="shared" si="16"/>
        <v>6.5158731540527972</v>
      </c>
      <c r="G25" s="181">
        <f t="shared" ref="G25:H25" si="17">G16/G7</f>
        <v>6.7580608668459456</v>
      </c>
      <c r="H25" s="181">
        <f t="shared" si="17"/>
        <v>6.9933750688185867</v>
      </c>
      <c r="I25" s="181">
        <f t="shared" si="16"/>
        <v>7.2394955475992715</v>
      </c>
      <c r="K25" s="184">
        <f>(I25-H25)/H25</f>
        <v>3.5193376067882295E-2</v>
      </c>
    </row>
    <row r="26" spans="1:21" ht="21.95" customHeight="1" thickBot="1" x14ac:dyDescent="0.3">
      <c r="A26" s="183" t="s">
        <v>36</v>
      </c>
      <c r="B26" s="182">
        <f t="shared" si="15"/>
        <v>2.1054929034593952</v>
      </c>
      <c r="C26" s="181">
        <f t="shared" si="15"/>
        <v>2.1993873370347377</v>
      </c>
      <c r="D26" s="181">
        <f t="shared" si="15"/>
        <v>2.4032794086253029</v>
      </c>
      <c r="E26" s="181">
        <f t="shared" ref="E26:I26" si="18">E17/E8</f>
        <v>2.4510560716120424</v>
      </c>
      <c r="F26" s="181">
        <f t="shared" si="18"/>
        <v>2.4529781852904859</v>
      </c>
      <c r="G26" s="181">
        <f t="shared" ref="G26:H26" si="19">G17/G8</f>
        <v>2.5992906949980332</v>
      </c>
      <c r="H26" s="181">
        <f t="shared" si="19"/>
        <v>2.7604092451069682</v>
      </c>
      <c r="I26" s="181">
        <f t="shared" si="18"/>
        <v>2.8780899315142006</v>
      </c>
      <c r="K26" s="180">
        <f>(I26-H26)/H26</f>
        <v>4.2631608561603758E-2</v>
      </c>
    </row>
    <row r="27" spans="1:21" ht="21.95" customHeight="1" thickBot="1" x14ac:dyDescent="0.3">
      <c r="A27" s="179" t="s">
        <v>21</v>
      </c>
      <c r="B27" s="177">
        <f t="shared" si="15"/>
        <v>3.2971313478721176</v>
      </c>
      <c r="C27" s="178">
        <f t="shared" si="15"/>
        <v>3.4764431834769445</v>
      </c>
      <c r="D27" s="178">
        <f t="shared" si="15"/>
        <v>3.6948644296680007</v>
      </c>
      <c r="E27" s="178">
        <f t="shared" ref="E27:I27" si="20">E18/E9</f>
        <v>3.7801661091711316</v>
      </c>
      <c r="F27" s="178">
        <f t="shared" si="20"/>
        <v>3.2487726798229248</v>
      </c>
      <c r="G27" s="178">
        <f t="shared" ref="G27:H27" si="21">G18/G9</f>
        <v>3.3563314215461371</v>
      </c>
      <c r="H27" s="178">
        <f t="shared" si="21"/>
        <v>4.0450340304366899</v>
      </c>
      <c r="I27" s="178">
        <f t="shared" si="20"/>
        <v>4.2601144197170759</v>
      </c>
      <c r="K27" s="256">
        <f>(I27-H27)/H27</f>
        <v>5.3171465965928262E-2</v>
      </c>
    </row>
    <row r="29" spans="1:21" ht="15.75" x14ac:dyDescent="0.25">
      <c r="A29" s="176" t="s">
        <v>39</v>
      </c>
    </row>
  </sheetData>
  <mergeCells count="46">
    <mergeCell ref="B14:B15"/>
    <mergeCell ref="C14:C15"/>
    <mergeCell ref="H14:H15"/>
    <mergeCell ref="K14:K15"/>
    <mergeCell ref="A23:A24"/>
    <mergeCell ref="A14:A15"/>
    <mergeCell ref="B23:B24"/>
    <mergeCell ref="C23:C24"/>
    <mergeCell ref="H23:H24"/>
    <mergeCell ref="D14:D15"/>
    <mergeCell ref="D23:D24"/>
    <mergeCell ref="K23:K24"/>
    <mergeCell ref="I23:I24"/>
    <mergeCell ref="I14:I15"/>
    <mergeCell ref="E23:E24"/>
    <mergeCell ref="E14:E15"/>
    <mergeCell ref="A5:A6"/>
    <mergeCell ref="T5:U5"/>
    <mergeCell ref="B5:B6"/>
    <mergeCell ref="C5:C6"/>
    <mergeCell ref="H5:H6"/>
    <mergeCell ref="K5:K6"/>
    <mergeCell ref="L5:L6"/>
    <mergeCell ref="Q5:Q6"/>
    <mergeCell ref="R5:R6"/>
    <mergeCell ref="D5:D6"/>
    <mergeCell ref="I5:I6"/>
    <mergeCell ref="E5:E6"/>
    <mergeCell ref="F5:F6"/>
    <mergeCell ref="O5:O6"/>
    <mergeCell ref="M5:M6"/>
    <mergeCell ref="N5:N6"/>
    <mergeCell ref="T14:U14"/>
    <mergeCell ref="L14:L15"/>
    <mergeCell ref="Q14:Q15"/>
    <mergeCell ref="M14:M15"/>
    <mergeCell ref="N14:N15"/>
    <mergeCell ref="O14:O15"/>
    <mergeCell ref="R14:R15"/>
    <mergeCell ref="F14:F15"/>
    <mergeCell ref="F23:F24"/>
    <mergeCell ref="G5:G6"/>
    <mergeCell ref="P5:P6"/>
    <mergeCell ref="P14:P15"/>
    <mergeCell ref="G14:G15"/>
    <mergeCell ref="G23:G2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C386F47-3580-4576-9197-E02510E3E8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K25:K27</xm:sqref>
        </x14:conditionalFormatting>
        <x14:conditionalFormatting xmlns:xm="http://schemas.microsoft.com/office/excel/2006/main">
          <x14:cfRule type="iconSet" priority="4" id="{2504BF03-857C-4D17-98A6-C6B969ED6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T7:T9</xm:sqref>
        </x14:conditionalFormatting>
        <x14:conditionalFormatting xmlns:xm="http://schemas.microsoft.com/office/excel/2006/main">
          <x14:cfRule type="iconSet" priority="2" id="{9D13BF72-64DC-426B-BCFB-16B064935A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T16:T18</xm:sqref>
        </x14:conditionalFormatting>
        <x14:conditionalFormatting xmlns:xm="http://schemas.microsoft.com/office/excel/2006/main">
          <x14:cfRule type="iconSet" priority="3" id="{6A77010B-20F4-4733-9E77-6F554CB685F9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U7:U9</xm:sqref>
        </x14:conditionalFormatting>
        <x14:conditionalFormatting xmlns:xm="http://schemas.microsoft.com/office/excel/2006/main">
          <x14:cfRule type="iconSet" priority="1" id="{7F10CEF4-19DA-4861-941F-6184D1FB4654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U16:U18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5">
    <pageSetUpPr fitToPage="1"/>
  </sheetPr>
  <dimension ref="A1:U29"/>
  <sheetViews>
    <sheetView showGridLines="0" topLeftCell="C10" workbookViewId="0">
      <selection activeCell="U20" sqref="U20"/>
    </sheetView>
  </sheetViews>
  <sheetFormatPr defaultRowHeight="15" x14ac:dyDescent="0.25"/>
  <cols>
    <col min="1" max="1" width="25.140625" bestFit="1" customWidth="1"/>
    <col min="2" max="9" width="11.7109375" customWidth="1"/>
    <col min="10" max="10" width="2.5703125" customWidth="1"/>
    <col min="11" max="18" width="10.7109375" customWidth="1"/>
    <col min="19" max="19" width="2.5703125" customWidth="1"/>
    <col min="20" max="21" width="10.5703125" customWidth="1"/>
    <col min="22" max="22" width="2.140625" customWidth="1"/>
    <col min="23" max="25" width="11.7109375" customWidth="1"/>
    <col min="31" max="31" width="2.140625" customWidth="1"/>
    <col min="35" max="35" width="11.42578125" customWidth="1"/>
  </cols>
  <sheetData>
    <row r="1" spans="1:21" x14ac:dyDescent="0.25">
      <c r="A1" s="1" t="s">
        <v>42</v>
      </c>
    </row>
    <row r="2" spans="1:21" x14ac:dyDescent="0.25">
      <c r="A2" s="1"/>
    </row>
    <row r="3" spans="1:21" x14ac:dyDescent="0.25">
      <c r="A3" s="1" t="s">
        <v>22</v>
      </c>
      <c r="K3" s="1" t="s">
        <v>24</v>
      </c>
      <c r="T3" s="1" t="s">
        <v>94</v>
      </c>
    </row>
    <row r="4" spans="1:21" ht="15.75" thickBot="1" x14ac:dyDescent="0.3">
      <c r="R4" s="44"/>
    </row>
    <row r="5" spans="1:21" ht="20.25" customHeight="1" x14ac:dyDescent="0.25">
      <c r="A5" s="355" t="s">
        <v>41</v>
      </c>
      <c r="B5" s="357">
        <v>2016</v>
      </c>
      <c r="C5" s="348">
        <v>2017</v>
      </c>
      <c r="D5" s="348">
        <v>2018</v>
      </c>
      <c r="E5" s="353">
        <v>2019</v>
      </c>
      <c r="F5" s="353">
        <v>2020</v>
      </c>
      <c r="G5" s="346">
        <v>2021</v>
      </c>
      <c r="H5" s="346">
        <v>2022</v>
      </c>
      <c r="I5" s="342">
        <v>2023</v>
      </c>
      <c r="K5" s="340">
        <v>2016</v>
      </c>
      <c r="L5" s="348">
        <v>2017</v>
      </c>
      <c r="M5" s="348">
        <v>2018</v>
      </c>
      <c r="N5" s="348">
        <v>2019</v>
      </c>
      <c r="O5" s="348">
        <v>2020</v>
      </c>
      <c r="P5" s="348">
        <v>2021</v>
      </c>
      <c r="Q5" s="348">
        <v>2022</v>
      </c>
      <c r="R5" s="346">
        <v>2023</v>
      </c>
      <c r="T5" s="344" t="s">
        <v>88</v>
      </c>
      <c r="U5" s="345"/>
    </row>
    <row r="6" spans="1:21" ht="20.25" customHeight="1" thickBot="1" x14ac:dyDescent="0.3">
      <c r="A6" s="356"/>
      <c r="B6" s="358"/>
      <c r="C6" s="349"/>
      <c r="D6" s="349"/>
      <c r="E6" s="354"/>
      <c r="F6" s="354"/>
      <c r="G6" s="347"/>
      <c r="H6" s="347"/>
      <c r="I6" s="343"/>
      <c r="K6" s="341">
        <v>2016</v>
      </c>
      <c r="L6" s="349">
        <v>2017</v>
      </c>
      <c r="M6" s="350">
        <v>2018</v>
      </c>
      <c r="N6" s="350"/>
      <c r="O6" s="350"/>
      <c r="P6" s="349"/>
      <c r="Q6" s="349"/>
      <c r="R6" s="347"/>
      <c r="T6" s="61" t="s">
        <v>0</v>
      </c>
      <c r="U6" s="46" t="s">
        <v>38</v>
      </c>
    </row>
    <row r="7" spans="1:21" ht="21.95" customHeight="1" x14ac:dyDescent="0.25">
      <c r="A7" s="23" t="s">
        <v>37</v>
      </c>
      <c r="B7" s="47">
        <v>25537692</v>
      </c>
      <c r="C7" s="10">
        <v>27705328</v>
      </c>
      <c r="D7" s="10">
        <v>29031670</v>
      </c>
      <c r="E7" s="33">
        <v>33762788</v>
      </c>
      <c r="F7" s="33">
        <v>17865066</v>
      </c>
      <c r="G7" s="33">
        <v>17612451</v>
      </c>
      <c r="H7" s="11">
        <v>29816255</v>
      </c>
      <c r="I7" s="11">
        <v>30761338</v>
      </c>
      <c r="K7" s="48">
        <f>B7/B9</f>
        <v>0.23271684344599755</v>
      </c>
      <c r="L7" s="50">
        <f>C7/C9</f>
        <v>0.24656824321214252</v>
      </c>
      <c r="M7" s="50">
        <f>D7/D9</f>
        <v>0.25222148036092201</v>
      </c>
      <c r="N7" s="50">
        <f>E7/E9</f>
        <v>0.27096717703566242</v>
      </c>
      <c r="O7" s="50">
        <f>F7/F9</f>
        <v>0.15893815222896746</v>
      </c>
      <c r="P7" s="50">
        <f t="shared" ref="P7:Q7" si="0">G7/G9</f>
        <v>0.15021896805026205</v>
      </c>
      <c r="Q7" s="50">
        <f t="shared" si="0"/>
        <v>0.24019921702620864</v>
      </c>
      <c r="R7" s="18">
        <f>I7/I9</f>
        <v>0.25052089139339523</v>
      </c>
      <c r="T7" s="257">
        <f>(I7-H7)/H7</f>
        <v>3.169690492652414E-2</v>
      </c>
      <c r="U7" s="52">
        <f>(R7-Q7)*100</f>
        <v>1.0321674367186588</v>
      </c>
    </row>
    <row r="8" spans="1:21" ht="21.95" customHeight="1" thickBot="1" x14ac:dyDescent="0.3">
      <c r="A8" s="23" t="s">
        <v>36</v>
      </c>
      <c r="B8" s="47">
        <v>84199496</v>
      </c>
      <c r="C8" s="10">
        <v>84658404</v>
      </c>
      <c r="D8" s="10">
        <v>86072206</v>
      </c>
      <c r="E8" s="33">
        <v>90838237</v>
      </c>
      <c r="F8" s="33">
        <v>94537562</v>
      </c>
      <c r="G8" s="33">
        <v>99632736</v>
      </c>
      <c r="H8" s="40">
        <v>94315103</v>
      </c>
      <c r="I8" s="40">
        <v>92028174</v>
      </c>
      <c r="K8" s="48">
        <f>B8/B9</f>
        <v>0.76728315655400248</v>
      </c>
      <c r="L8" s="51">
        <f>C8/C9</f>
        <v>0.75343175678785745</v>
      </c>
      <c r="M8" s="51">
        <f>D8/D9</f>
        <v>0.74777851963907804</v>
      </c>
      <c r="N8" s="51">
        <f>E8/E9</f>
        <v>0.72903282296433758</v>
      </c>
      <c r="O8" s="51">
        <f>F8/F9</f>
        <v>0.84106184777103254</v>
      </c>
      <c r="P8" s="51">
        <f t="shared" ref="P8:Q8" si="1">G8/G9</f>
        <v>0.84978103194973797</v>
      </c>
      <c r="Q8" s="51">
        <f t="shared" si="1"/>
        <v>0.75980078297379139</v>
      </c>
      <c r="R8" s="64">
        <f>I8/I9</f>
        <v>0.74947910860660483</v>
      </c>
      <c r="T8" s="62">
        <f t="shared" ref="T8:T9" si="2">(I8-H8)/H8</f>
        <v>-2.4247749588949714E-2</v>
      </c>
      <c r="U8" s="53">
        <f t="shared" ref="U8:U9" si="3">(R8-Q8)*100</f>
        <v>-1.0321674367186562</v>
      </c>
    </row>
    <row r="9" spans="1:21" ht="21.95" customHeight="1" thickBot="1" x14ac:dyDescent="0.3">
      <c r="A9" s="45" t="s">
        <v>21</v>
      </c>
      <c r="B9" s="54">
        <f>B7+B8</f>
        <v>109737188</v>
      </c>
      <c r="C9" s="55">
        <f t="shared" ref="C9:I9" si="4">C7+C8</f>
        <v>112363732</v>
      </c>
      <c r="D9" s="55">
        <f t="shared" si="4"/>
        <v>115103876</v>
      </c>
      <c r="E9" s="55">
        <f t="shared" si="4"/>
        <v>124601025</v>
      </c>
      <c r="F9" s="55">
        <f t="shared" si="4"/>
        <v>112402628</v>
      </c>
      <c r="G9" s="55">
        <f t="shared" si="4"/>
        <v>117245187</v>
      </c>
      <c r="H9" s="55">
        <f t="shared" si="4"/>
        <v>124131358</v>
      </c>
      <c r="I9" s="243">
        <f t="shared" si="4"/>
        <v>122789512</v>
      </c>
      <c r="K9" s="59">
        <f>K7+K8</f>
        <v>1</v>
      </c>
      <c r="L9" s="56">
        <f t="shared" ref="L9" si="5">L7+L8</f>
        <v>1</v>
      </c>
      <c r="M9" s="56">
        <f t="shared" ref="M9:R9" si="6">M7+M8</f>
        <v>1</v>
      </c>
      <c r="N9" s="56">
        <f t="shared" si="6"/>
        <v>1</v>
      </c>
      <c r="O9" s="56">
        <f t="shared" ref="O9:Q9" si="7">O7+O8</f>
        <v>1</v>
      </c>
      <c r="P9" s="56">
        <f t="shared" si="7"/>
        <v>1</v>
      </c>
      <c r="Q9" s="56">
        <f t="shared" si="7"/>
        <v>1</v>
      </c>
      <c r="R9" s="132">
        <f t="shared" si="6"/>
        <v>1</v>
      </c>
      <c r="T9" s="258">
        <f t="shared" si="2"/>
        <v>-1.0809887377531148E-2</v>
      </c>
      <c r="U9" s="57">
        <f t="shared" si="3"/>
        <v>0</v>
      </c>
    </row>
    <row r="12" spans="1:21" x14ac:dyDescent="0.25">
      <c r="A12" s="1" t="s">
        <v>23</v>
      </c>
      <c r="K12" s="1" t="s">
        <v>25</v>
      </c>
      <c r="T12" s="1" t="str">
        <f>T3</f>
        <v>VARIAÇÃO (JAN.-DEZ)</v>
      </c>
    </row>
    <row r="13" spans="1:21" ht="15.75" thickBot="1" x14ac:dyDescent="0.3"/>
    <row r="14" spans="1:21" ht="20.25" customHeight="1" x14ac:dyDescent="0.25">
      <c r="A14" s="355" t="s">
        <v>41</v>
      </c>
      <c r="B14" s="357">
        <v>2016</v>
      </c>
      <c r="C14" s="348">
        <v>2017</v>
      </c>
      <c r="D14" s="348">
        <v>2018</v>
      </c>
      <c r="E14" s="348">
        <v>2019</v>
      </c>
      <c r="F14" s="348">
        <v>2020</v>
      </c>
      <c r="G14" s="346">
        <v>2021</v>
      </c>
      <c r="H14" s="346">
        <v>2022</v>
      </c>
      <c r="I14" s="342">
        <v>2023</v>
      </c>
      <c r="K14" s="340">
        <v>2016</v>
      </c>
      <c r="L14" s="348">
        <v>2017</v>
      </c>
      <c r="M14" s="348">
        <v>2018</v>
      </c>
      <c r="N14" s="348">
        <v>2019</v>
      </c>
      <c r="O14" s="348">
        <v>2020</v>
      </c>
      <c r="P14" s="348">
        <v>2021</v>
      </c>
      <c r="Q14" s="348">
        <v>2022</v>
      </c>
      <c r="R14" s="346">
        <v>2023</v>
      </c>
      <c r="T14" s="344" t="s">
        <v>88</v>
      </c>
      <c r="U14" s="345"/>
    </row>
    <row r="15" spans="1:21" ht="20.25" customHeight="1" thickBot="1" x14ac:dyDescent="0.3">
      <c r="A15" s="356"/>
      <c r="B15" s="358"/>
      <c r="C15" s="349"/>
      <c r="D15" s="349"/>
      <c r="E15" s="349"/>
      <c r="F15" s="349"/>
      <c r="G15" s="347"/>
      <c r="H15" s="347"/>
      <c r="I15" s="343"/>
      <c r="K15" s="341">
        <v>2016</v>
      </c>
      <c r="L15" s="349">
        <v>2017</v>
      </c>
      <c r="M15" s="349">
        <v>2018</v>
      </c>
      <c r="N15" s="349"/>
      <c r="O15" s="349"/>
      <c r="P15" s="349"/>
      <c r="Q15" s="349"/>
      <c r="R15" s="347"/>
      <c r="T15" s="61" t="s">
        <v>1</v>
      </c>
      <c r="U15" s="46" t="s">
        <v>38</v>
      </c>
    </row>
    <row r="16" spans="1:21" ht="21.95" customHeight="1" x14ac:dyDescent="0.25">
      <c r="A16" s="23" t="s">
        <v>37</v>
      </c>
      <c r="B16" s="47">
        <v>251533440</v>
      </c>
      <c r="C16" s="10">
        <v>288451381</v>
      </c>
      <c r="D16" s="10">
        <v>313935903</v>
      </c>
      <c r="E16" s="33">
        <v>351270523</v>
      </c>
      <c r="F16" s="33">
        <v>187039709</v>
      </c>
      <c r="G16" s="33">
        <v>187635137</v>
      </c>
      <c r="H16" s="11">
        <v>339012306</v>
      </c>
      <c r="I16" s="11">
        <v>373221173</v>
      </c>
      <c r="K16" s="48">
        <f>B16/B18</f>
        <v>0.4818555329437525</v>
      </c>
      <c r="L16" s="50">
        <f>C16/C18</f>
        <v>0.49928544278146808</v>
      </c>
      <c r="M16" s="17">
        <f>D16/D18</f>
        <v>0.50362194392127435</v>
      </c>
      <c r="N16" s="17">
        <f>E16/E18</f>
        <v>0.51390179005711611</v>
      </c>
      <c r="O16" s="17">
        <f>F16/F18</f>
        <v>0.34665918340814211</v>
      </c>
      <c r="P16" s="17">
        <f t="shared" ref="P16:Q16" si="8">G16/G18</f>
        <v>0.32394765404750697</v>
      </c>
      <c r="Q16" s="17">
        <f t="shared" si="8"/>
        <v>0.46392944436136441</v>
      </c>
      <c r="R16" s="18">
        <f>I16/I18</f>
        <v>0.48278264689448591</v>
      </c>
      <c r="T16" s="257">
        <f>(I16-H16)/H16</f>
        <v>0.10090744906469561</v>
      </c>
      <c r="U16" s="52">
        <f>(R16-Q16)*100</f>
        <v>1.8853202533121505</v>
      </c>
    </row>
    <row r="17" spans="1:21" ht="21.95" customHeight="1" thickBot="1" x14ac:dyDescent="0.3">
      <c r="A17" s="23" t="s">
        <v>36</v>
      </c>
      <c r="B17" s="47">
        <v>270476629</v>
      </c>
      <c r="C17" s="10">
        <v>289277021</v>
      </c>
      <c r="D17" s="10">
        <v>309420380</v>
      </c>
      <c r="E17" s="33">
        <v>332265767</v>
      </c>
      <c r="F17" s="33">
        <v>352509560</v>
      </c>
      <c r="G17" s="33">
        <v>391579235</v>
      </c>
      <c r="H17" s="40">
        <v>391728780</v>
      </c>
      <c r="I17" s="40">
        <v>399841354</v>
      </c>
      <c r="K17" s="48">
        <f>B17/B18</f>
        <v>0.5181444670562475</v>
      </c>
      <c r="L17" s="51">
        <f>C17/C18</f>
        <v>0.50071455721853186</v>
      </c>
      <c r="M17" s="51">
        <f>D17/D18</f>
        <v>0.4963780560787257</v>
      </c>
      <c r="N17" s="51">
        <f>E17/E18</f>
        <v>0.48609820994288394</v>
      </c>
      <c r="O17" s="51">
        <f>F17/F18</f>
        <v>0.65334081659185794</v>
      </c>
      <c r="P17" s="51">
        <f t="shared" ref="P17:Q17" si="9">G17/G18</f>
        <v>0.67605234595249308</v>
      </c>
      <c r="Q17" s="51">
        <f t="shared" si="9"/>
        <v>0.53607055563863559</v>
      </c>
      <c r="R17" s="64">
        <f>I17/I18</f>
        <v>0.51721735310551409</v>
      </c>
      <c r="T17" s="62">
        <f>(I17-H17)/H17</f>
        <v>2.0709670604237961E-2</v>
      </c>
      <c r="U17" s="53">
        <f t="shared" ref="U17:U18" si="10">(R17-Q17)*100</f>
        <v>-1.8853202533121505</v>
      </c>
    </row>
    <row r="18" spans="1:21" ht="21.95" customHeight="1" thickBot="1" x14ac:dyDescent="0.3">
      <c r="A18" s="45" t="s">
        <v>21</v>
      </c>
      <c r="B18" s="54">
        <f t="shared" ref="B18:I18" si="11">B16+B17</f>
        <v>522010069</v>
      </c>
      <c r="C18" s="55">
        <f t="shared" si="11"/>
        <v>577728402</v>
      </c>
      <c r="D18" s="55">
        <f t="shared" si="11"/>
        <v>623356283</v>
      </c>
      <c r="E18" s="55">
        <f t="shared" si="11"/>
        <v>683536290</v>
      </c>
      <c r="F18" s="55">
        <f t="shared" si="11"/>
        <v>539549269</v>
      </c>
      <c r="G18" s="55">
        <f t="shared" si="11"/>
        <v>579214372</v>
      </c>
      <c r="H18" s="55">
        <f t="shared" si="11"/>
        <v>730741086</v>
      </c>
      <c r="I18" s="243">
        <f t="shared" si="11"/>
        <v>773062527</v>
      </c>
      <c r="K18" s="59">
        <f>K16+K17</f>
        <v>1</v>
      </c>
      <c r="L18" s="56">
        <f t="shared" ref="L18" si="12">L16+L17</f>
        <v>1</v>
      </c>
      <c r="M18" s="58">
        <f>M16+M17</f>
        <v>1</v>
      </c>
      <c r="N18" s="58">
        <f>N16+N17</f>
        <v>1</v>
      </c>
      <c r="O18" s="58">
        <f t="shared" ref="O18" si="13">O16+O17</f>
        <v>1</v>
      </c>
      <c r="P18" s="58">
        <f t="shared" ref="P18:Q18" si="14">P16+P17</f>
        <v>1</v>
      </c>
      <c r="Q18" s="58">
        <f t="shared" si="14"/>
        <v>1</v>
      </c>
      <c r="R18" s="132">
        <f t="shared" ref="R18" si="15">R16+R17</f>
        <v>1</v>
      </c>
      <c r="T18" s="258">
        <f>(I18-H18)/H18</f>
        <v>5.7915781404413877E-2</v>
      </c>
      <c r="U18" s="57">
        <f t="shared" si="10"/>
        <v>0</v>
      </c>
    </row>
    <row r="21" spans="1:21" x14ac:dyDescent="0.25">
      <c r="A21" s="1" t="s">
        <v>27</v>
      </c>
      <c r="K21" s="1" t="str">
        <f>T3</f>
        <v>VARIAÇÃO (JAN.-DEZ)</v>
      </c>
    </row>
    <row r="22" spans="1:21" ht="15.75" thickBot="1" x14ac:dyDescent="0.3"/>
    <row r="23" spans="1:21" ht="20.25" customHeight="1" x14ac:dyDescent="0.25">
      <c r="A23" s="355" t="s">
        <v>41</v>
      </c>
      <c r="B23" s="357">
        <v>2016</v>
      </c>
      <c r="C23" s="348">
        <v>2017</v>
      </c>
      <c r="D23" s="348">
        <v>2018</v>
      </c>
      <c r="E23" s="348">
        <v>2019</v>
      </c>
      <c r="F23" s="348">
        <v>2020</v>
      </c>
      <c r="G23" s="348">
        <v>2021</v>
      </c>
      <c r="H23" s="348">
        <v>2022</v>
      </c>
      <c r="I23" s="342">
        <v>2023</v>
      </c>
      <c r="K23" s="351" t="s">
        <v>89</v>
      </c>
    </row>
    <row r="24" spans="1:21" ht="20.25" customHeight="1" thickBot="1" x14ac:dyDescent="0.3">
      <c r="A24" s="356"/>
      <c r="B24" s="358"/>
      <c r="C24" s="349"/>
      <c r="D24" s="349"/>
      <c r="E24" s="349"/>
      <c r="F24" s="349"/>
      <c r="G24" s="349"/>
      <c r="H24" s="349"/>
      <c r="I24" s="343"/>
      <c r="K24" s="352"/>
    </row>
    <row r="25" spans="1:21" ht="21.95" customHeight="1" x14ac:dyDescent="0.25">
      <c r="A25" s="23" t="s">
        <v>37</v>
      </c>
      <c r="B25" s="123">
        <f>B16/B7</f>
        <v>9.8494977541431705</v>
      </c>
      <c r="C25" s="86">
        <f t="shared" ref="C25:D25" si="16">C16/C7</f>
        <v>10.411404658338641</v>
      </c>
      <c r="D25" s="130">
        <f t="shared" si="16"/>
        <v>10.813566804803168</v>
      </c>
      <c r="E25" s="130">
        <f t="shared" ref="E25:F25" si="17">E16/E7</f>
        <v>10.404073354368721</v>
      </c>
      <c r="F25" s="130">
        <f t="shared" si="17"/>
        <v>10.46957839394492</v>
      </c>
      <c r="G25" s="130">
        <f t="shared" ref="G25:H25" si="18">G16/G7</f>
        <v>10.653550547848225</v>
      </c>
      <c r="H25" s="130">
        <f t="shared" si="18"/>
        <v>11.370049860386558</v>
      </c>
      <c r="I25" s="88">
        <f t="shared" ref="I25" si="19">I16/I7</f>
        <v>12.132800367786343</v>
      </c>
      <c r="K25" s="39">
        <f>(I25-H25)/H25</f>
        <v>6.7084183162399336E-2</v>
      </c>
    </row>
    <row r="26" spans="1:21" ht="21.95" customHeight="1" thickBot="1" x14ac:dyDescent="0.3">
      <c r="A26" s="23" t="s">
        <v>36</v>
      </c>
      <c r="B26" s="123">
        <f t="shared" ref="B26:D27" si="20">B17/B8</f>
        <v>3.2123307365165226</v>
      </c>
      <c r="C26" s="86">
        <f t="shared" si="20"/>
        <v>3.4169911944004991</v>
      </c>
      <c r="D26" s="130">
        <f t="shared" si="20"/>
        <v>3.5948931063762908</v>
      </c>
      <c r="E26" s="130">
        <f t="shared" ref="E26:F26" si="21">E17/E8</f>
        <v>3.6577742806699343</v>
      </c>
      <c r="F26" s="130">
        <f t="shared" si="21"/>
        <v>3.7287777740661432</v>
      </c>
      <c r="G26" s="130">
        <f t="shared" ref="G26:H26" si="22">G17/G8</f>
        <v>3.9302266576318852</v>
      </c>
      <c r="H26" s="130">
        <f t="shared" si="22"/>
        <v>4.1534045719061563</v>
      </c>
      <c r="I26" s="88">
        <f t="shared" ref="I26" si="23">I17/I8</f>
        <v>4.3447711349787292</v>
      </c>
      <c r="K26" s="65">
        <f t="shared" ref="K26:K27" si="24">(I26-H26)/H26</f>
        <v>4.6074626191483073E-2</v>
      </c>
    </row>
    <row r="27" spans="1:21" ht="21.95" customHeight="1" thickBot="1" x14ac:dyDescent="0.3">
      <c r="A27" s="45" t="s">
        <v>21</v>
      </c>
      <c r="B27" s="124">
        <f t="shared" si="20"/>
        <v>4.7569112942824816</v>
      </c>
      <c r="C27" s="125">
        <f t="shared" si="20"/>
        <v>5.1415914345030833</v>
      </c>
      <c r="D27" s="125">
        <f t="shared" si="20"/>
        <v>5.4155976728359692</v>
      </c>
      <c r="E27" s="125">
        <f t="shared" ref="E27:F27" si="25">E18/E9</f>
        <v>5.4857998961083991</v>
      </c>
      <c r="F27" s="125">
        <f t="shared" si="25"/>
        <v>4.8001481691335544</v>
      </c>
      <c r="G27" s="125">
        <f t="shared" ref="G27:H27" si="26">G18/G9</f>
        <v>4.9401974342878567</v>
      </c>
      <c r="H27" s="125">
        <f t="shared" si="26"/>
        <v>5.8868371197550262</v>
      </c>
      <c r="I27" s="259">
        <f t="shared" ref="I27" si="27">I18/I9</f>
        <v>6.2958351605795126</v>
      </c>
      <c r="K27" s="68">
        <f t="shared" si="24"/>
        <v>6.9476704128940872E-2</v>
      </c>
    </row>
    <row r="29" spans="1:21" ht="15.75" x14ac:dyDescent="0.25">
      <c r="A29" s="69" t="s">
        <v>39</v>
      </c>
    </row>
  </sheetData>
  <mergeCells count="46">
    <mergeCell ref="H14:H15"/>
    <mergeCell ref="H23:H24"/>
    <mergeCell ref="A5:A6"/>
    <mergeCell ref="B5:B6"/>
    <mergeCell ref="C5:C6"/>
    <mergeCell ref="D5:D6"/>
    <mergeCell ref="A23:A24"/>
    <mergeCell ref="B23:B24"/>
    <mergeCell ref="C23:C24"/>
    <mergeCell ref="D23:D24"/>
    <mergeCell ref="A14:A15"/>
    <mergeCell ref="B14:B15"/>
    <mergeCell ref="C14:C15"/>
    <mergeCell ref="D14:D15"/>
    <mergeCell ref="Q5:Q6"/>
    <mergeCell ref="Q14:Q15"/>
    <mergeCell ref="K23:K24"/>
    <mergeCell ref="I23:I24"/>
    <mergeCell ref="E23:E24"/>
    <mergeCell ref="E5:E6"/>
    <mergeCell ref="H5:H6"/>
    <mergeCell ref="F5:F6"/>
    <mergeCell ref="G5:G6"/>
    <mergeCell ref="F23:F24"/>
    <mergeCell ref="F14:F15"/>
    <mergeCell ref="K14:K15"/>
    <mergeCell ref="I14:I15"/>
    <mergeCell ref="E14:E15"/>
    <mergeCell ref="G14:G15"/>
    <mergeCell ref="G23:G24"/>
    <mergeCell ref="K5:K6"/>
    <mergeCell ref="I5:I6"/>
    <mergeCell ref="T5:U5"/>
    <mergeCell ref="T14:U14"/>
    <mergeCell ref="R5:R6"/>
    <mergeCell ref="R14:R15"/>
    <mergeCell ref="L14:L15"/>
    <mergeCell ref="M14:M15"/>
    <mergeCell ref="L5:L6"/>
    <mergeCell ref="M5:M6"/>
    <mergeCell ref="N5:N6"/>
    <mergeCell ref="N14:N15"/>
    <mergeCell ref="O5:O6"/>
    <mergeCell ref="O14:O15"/>
    <mergeCell ref="P5:P6"/>
    <mergeCell ref="P14:P1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" id="{9C93CBEA-1065-4A22-86A8-F78A5B72DCF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K25:K27</xm:sqref>
        </x14:conditionalFormatting>
        <x14:conditionalFormatting xmlns:xm="http://schemas.microsoft.com/office/excel/2006/main">
          <x14:cfRule type="iconSet" priority="4" id="{8AE1FB7A-51D9-4B47-A0BD-80864B739A1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T7:T9</xm:sqref>
        </x14:conditionalFormatting>
        <x14:conditionalFormatting xmlns:xm="http://schemas.microsoft.com/office/excel/2006/main">
          <x14:cfRule type="iconSet" priority="2" id="{9BF19096-B334-4298-8531-F518401D76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T16:T18</xm:sqref>
        </x14:conditionalFormatting>
        <x14:conditionalFormatting xmlns:xm="http://schemas.microsoft.com/office/excel/2006/main">
          <x14:cfRule type="iconSet" priority="3" id="{09B8C24E-5848-41D3-9A4F-9CC94C3CE9C5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U7:U9</xm:sqref>
        </x14:conditionalFormatting>
        <x14:conditionalFormatting xmlns:xm="http://schemas.microsoft.com/office/excel/2006/main">
          <x14:cfRule type="iconSet" priority="1" id="{202D32E3-E4FC-496E-9098-EB41DE7EAE16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U16:U18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6"/>
  <dimension ref="A1:U29"/>
  <sheetViews>
    <sheetView showGridLines="0" topLeftCell="C10" workbookViewId="0">
      <selection activeCell="N26" sqref="N26"/>
    </sheetView>
  </sheetViews>
  <sheetFormatPr defaultRowHeight="15" x14ac:dyDescent="0.25"/>
  <cols>
    <col min="1" max="1" width="25.140625" bestFit="1" customWidth="1"/>
    <col min="2" max="9" width="11.7109375" customWidth="1"/>
    <col min="10" max="10" width="2.5703125" customWidth="1"/>
    <col min="11" max="18" width="10.7109375" customWidth="1"/>
    <col min="19" max="19" width="2.5703125" customWidth="1"/>
    <col min="20" max="21" width="10.5703125" customWidth="1"/>
    <col min="22" max="22" width="2.140625" customWidth="1"/>
    <col min="23" max="25" width="11.7109375" customWidth="1"/>
    <col min="31" max="31" width="2.140625" customWidth="1"/>
    <col min="35" max="35" width="11.42578125" customWidth="1"/>
  </cols>
  <sheetData>
    <row r="1" spans="1:21" x14ac:dyDescent="0.25">
      <c r="A1" s="1" t="s">
        <v>45</v>
      </c>
    </row>
    <row r="2" spans="1:21" x14ac:dyDescent="0.25">
      <c r="A2" s="1"/>
    </row>
    <row r="3" spans="1:21" x14ac:dyDescent="0.25">
      <c r="A3" s="1" t="s">
        <v>22</v>
      </c>
      <c r="K3" s="1" t="s">
        <v>24</v>
      </c>
      <c r="T3" s="1" t="str">
        <f>'2'!T3</f>
        <v>VARIAÇÃO (JAN-DEZ)</v>
      </c>
    </row>
    <row r="4" spans="1:21" ht="15.75" thickBot="1" x14ac:dyDescent="0.3">
      <c r="R4" s="44"/>
    </row>
    <row r="5" spans="1:21" ht="20.25" customHeight="1" x14ac:dyDescent="0.25">
      <c r="A5" s="355" t="s">
        <v>43</v>
      </c>
      <c r="B5" s="357">
        <v>2016</v>
      </c>
      <c r="C5" s="348">
        <v>2017</v>
      </c>
      <c r="D5" s="348">
        <v>2018</v>
      </c>
      <c r="E5" s="348">
        <v>2019</v>
      </c>
      <c r="F5" s="348">
        <v>2020</v>
      </c>
      <c r="G5" s="348">
        <v>2021</v>
      </c>
      <c r="H5" s="346">
        <v>2022</v>
      </c>
      <c r="I5" s="342">
        <v>2023</v>
      </c>
      <c r="K5" s="340">
        <v>2016</v>
      </c>
      <c r="L5" s="348">
        <v>2017</v>
      </c>
      <c r="M5" s="348">
        <v>2018</v>
      </c>
      <c r="N5" s="348">
        <v>2019</v>
      </c>
      <c r="O5" s="348">
        <v>2020</v>
      </c>
      <c r="P5" s="348">
        <v>2021</v>
      </c>
      <c r="Q5" s="348">
        <v>2022</v>
      </c>
      <c r="R5" s="342">
        <v>2023</v>
      </c>
      <c r="T5" s="344" t="s">
        <v>88</v>
      </c>
      <c r="U5" s="345"/>
    </row>
    <row r="6" spans="1:21" ht="20.25" customHeight="1" thickBot="1" x14ac:dyDescent="0.3">
      <c r="A6" s="356"/>
      <c r="B6" s="358"/>
      <c r="C6" s="349"/>
      <c r="D6" s="349"/>
      <c r="E6" s="349"/>
      <c r="F6" s="349"/>
      <c r="G6" s="349"/>
      <c r="H6" s="347"/>
      <c r="I6" s="343"/>
      <c r="K6" s="341">
        <v>2016</v>
      </c>
      <c r="L6" s="349">
        <v>2017</v>
      </c>
      <c r="M6" s="350">
        <v>2018</v>
      </c>
      <c r="N6" s="350"/>
      <c r="O6" s="350"/>
      <c r="P6" s="350"/>
      <c r="Q6" s="349"/>
      <c r="R6" s="343"/>
      <c r="T6" s="61" t="s">
        <v>0</v>
      </c>
      <c r="U6" s="46" t="s">
        <v>38</v>
      </c>
    </row>
    <row r="7" spans="1:21" ht="21.95" customHeight="1" x14ac:dyDescent="0.25">
      <c r="A7" s="23" t="s">
        <v>37</v>
      </c>
      <c r="B7" s="47">
        <v>48051990</v>
      </c>
      <c r="C7" s="10">
        <v>52503615</v>
      </c>
      <c r="D7" s="2">
        <v>52337646</v>
      </c>
      <c r="E7" s="33">
        <v>55432735</v>
      </c>
      <c r="F7" s="10">
        <v>31472545</v>
      </c>
      <c r="G7" s="10">
        <v>28211839</v>
      </c>
      <c r="H7" s="10">
        <v>54339789</v>
      </c>
      <c r="I7" s="11">
        <v>56985930</v>
      </c>
      <c r="K7" s="48">
        <f t="shared" ref="K7:R7" si="0">B7/B9</f>
        <v>0.32652158243079221</v>
      </c>
      <c r="L7" s="50">
        <f t="shared" si="0"/>
        <v>0.33866384265840116</v>
      </c>
      <c r="M7" s="50">
        <f t="shared" si="0"/>
        <v>0.35128215295789383</v>
      </c>
      <c r="N7" s="50">
        <f t="shared" si="0"/>
        <v>0.36067818128681806</v>
      </c>
      <c r="O7" s="50">
        <f t="shared" si="0"/>
        <v>0.225628325866813</v>
      </c>
      <c r="P7" s="50">
        <f t="shared" si="0"/>
        <v>0.20977130922871359</v>
      </c>
      <c r="Q7" s="50">
        <f t="shared" si="0"/>
        <v>0.3547651996602989</v>
      </c>
      <c r="R7" s="18">
        <f t="shared" si="0"/>
        <v>0.36974049325503067</v>
      </c>
      <c r="T7" s="42">
        <f>(I7-H7)/H7</f>
        <v>4.869619571029251E-2</v>
      </c>
      <c r="U7" s="52">
        <f>(R7-Q7)*100</f>
        <v>1.4975293594731764</v>
      </c>
    </row>
    <row r="8" spans="1:21" ht="21.95" customHeight="1" thickBot="1" x14ac:dyDescent="0.3">
      <c r="A8" s="23" t="s">
        <v>36</v>
      </c>
      <c r="B8" s="47">
        <v>99111299</v>
      </c>
      <c r="C8" s="10">
        <v>102528037</v>
      </c>
      <c r="D8" s="2">
        <v>96652690</v>
      </c>
      <c r="E8" s="33">
        <v>98257557</v>
      </c>
      <c r="F8" s="31">
        <v>108015903</v>
      </c>
      <c r="G8" s="31">
        <v>106276710</v>
      </c>
      <c r="H8" s="31">
        <v>98831348</v>
      </c>
      <c r="I8" s="40">
        <v>97138195</v>
      </c>
      <c r="K8" s="48">
        <f t="shared" ref="K8:R8" si="1">B8/B9</f>
        <v>0.67347841756920779</v>
      </c>
      <c r="L8" s="51">
        <f t="shared" si="1"/>
        <v>0.6613361573415989</v>
      </c>
      <c r="M8" s="51">
        <f t="shared" si="1"/>
        <v>0.64871784704210611</v>
      </c>
      <c r="N8" s="51">
        <f t="shared" si="1"/>
        <v>0.63932181871318194</v>
      </c>
      <c r="O8" s="51">
        <f t="shared" si="1"/>
        <v>0.77437167413318697</v>
      </c>
      <c r="P8" s="51">
        <f t="shared" si="1"/>
        <v>0.79022869077128644</v>
      </c>
      <c r="Q8" s="51">
        <f t="shared" si="1"/>
        <v>0.64523480033970104</v>
      </c>
      <c r="R8" s="64">
        <f t="shared" si="1"/>
        <v>0.63025950674496933</v>
      </c>
      <c r="T8" s="62">
        <f t="shared" ref="T8:T9" si="2">(I8-H8)/H8</f>
        <v>-1.7131740427136541E-2</v>
      </c>
      <c r="U8" s="67">
        <f t="shared" ref="U8:U9" si="3">(R8-Q8)*100</f>
        <v>-1.4975293594731709</v>
      </c>
    </row>
    <row r="9" spans="1:21" ht="21.95" customHeight="1" thickBot="1" x14ac:dyDescent="0.3">
      <c r="A9" s="45" t="s">
        <v>21</v>
      </c>
      <c r="B9" s="54">
        <f t="shared" ref="B9:I9" si="4">B7+B8</f>
        <v>147163289</v>
      </c>
      <c r="C9" s="55">
        <f t="shared" si="4"/>
        <v>155031652</v>
      </c>
      <c r="D9" s="55">
        <f t="shared" si="4"/>
        <v>148990336</v>
      </c>
      <c r="E9" s="55">
        <f t="shared" si="4"/>
        <v>153690292</v>
      </c>
      <c r="F9" s="55">
        <f t="shared" si="4"/>
        <v>139488448</v>
      </c>
      <c r="G9" s="55">
        <f t="shared" si="4"/>
        <v>134488549</v>
      </c>
      <c r="H9" s="55">
        <f t="shared" si="4"/>
        <v>153171137</v>
      </c>
      <c r="I9" s="243">
        <f t="shared" si="4"/>
        <v>154124125</v>
      </c>
      <c r="K9" s="59">
        <f>K7+K8</f>
        <v>1</v>
      </c>
      <c r="L9" s="56">
        <f t="shared" ref="L9" si="5">L7+L8</f>
        <v>1</v>
      </c>
      <c r="M9" s="56">
        <f>M7+M8</f>
        <v>1</v>
      </c>
      <c r="N9" s="56">
        <f>N7+N8</f>
        <v>1</v>
      </c>
      <c r="O9" s="56">
        <f>O7+O8</f>
        <v>1</v>
      </c>
      <c r="P9" s="56">
        <f>P7+P8</f>
        <v>1</v>
      </c>
      <c r="Q9" s="56">
        <f t="shared" ref="Q9:R9" si="6">Q7+Q8</f>
        <v>1</v>
      </c>
      <c r="R9" s="60">
        <f t="shared" si="6"/>
        <v>1</v>
      </c>
      <c r="T9" s="162">
        <f t="shared" si="2"/>
        <v>6.2217204798838827E-3</v>
      </c>
      <c r="U9" s="206">
        <f t="shared" si="3"/>
        <v>0</v>
      </c>
    </row>
    <row r="12" spans="1:21" x14ac:dyDescent="0.25">
      <c r="A12" s="1" t="s">
        <v>23</v>
      </c>
      <c r="K12" s="1" t="s">
        <v>25</v>
      </c>
      <c r="T12" s="1" t="str">
        <f>T3</f>
        <v>VARIAÇÃO (JAN-DEZ)</v>
      </c>
    </row>
    <row r="13" spans="1:21" ht="15.75" thickBot="1" x14ac:dyDescent="0.3"/>
    <row r="14" spans="1:21" ht="20.25" customHeight="1" x14ac:dyDescent="0.25">
      <c r="A14" s="355" t="str">
        <f>A5</f>
        <v>NÃO CERTIFICADO</v>
      </c>
      <c r="B14" s="357">
        <v>2016</v>
      </c>
      <c r="C14" s="348">
        <v>2017</v>
      </c>
      <c r="D14" s="348">
        <v>2018</v>
      </c>
      <c r="E14" s="348">
        <v>2019</v>
      </c>
      <c r="F14" s="348">
        <v>2020</v>
      </c>
      <c r="G14" s="348">
        <v>2021</v>
      </c>
      <c r="H14" s="348">
        <v>2022</v>
      </c>
      <c r="I14" s="342">
        <v>2023</v>
      </c>
      <c r="K14" s="340">
        <v>2016</v>
      </c>
      <c r="L14" s="348">
        <v>2017</v>
      </c>
      <c r="M14" s="348">
        <v>2018</v>
      </c>
      <c r="N14" s="348">
        <v>2019</v>
      </c>
      <c r="O14" s="348">
        <v>2020</v>
      </c>
      <c r="P14" s="348">
        <v>2021</v>
      </c>
      <c r="Q14" s="348">
        <v>2022</v>
      </c>
      <c r="R14" s="342">
        <v>2023</v>
      </c>
      <c r="T14" s="344" t="s">
        <v>88</v>
      </c>
      <c r="U14" s="345"/>
    </row>
    <row r="15" spans="1:21" ht="20.25" customHeight="1" thickBot="1" x14ac:dyDescent="0.3">
      <c r="A15" s="356"/>
      <c r="B15" s="358"/>
      <c r="C15" s="349"/>
      <c r="D15" s="349"/>
      <c r="E15" s="349"/>
      <c r="F15" s="349"/>
      <c r="G15" s="349"/>
      <c r="H15" s="349"/>
      <c r="I15" s="343"/>
      <c r="K15" s="341">
        <v>2016</v>
      </c>
      <c r="L15" s="349">
        <v>2017</v>
      </c>
      <c r="M15" s="350">
        <v>2018</v>
      </c>
      <c r="N15" s="350"/>
      <c r="O15" s="350"/>
      <c r="P15" s="350"/>
      <c r="Q15" s="349"/>
      <c r="R15" s="343"/>
      <c r="T15" s="61" t="s">
        <v>1</v>
      </c>
      <c r="U15" s="46" t="s">
        <v>38</v>
      </c>
    </row>
    <row r="16" spans="1:21" ht="21.95" customHeight="1" x14ac:dyDescent="0.25">
      <c r="A16" s="23" t="s">
        <v>37</v>
      </c>
      <c r="B16" s="47">
        <v>209541598</v>
      </c>
      <c r="C16" s="10">
        <v>229381261</v>
      </c>
      <c r="D16" s="10">
        <v>222717428</v>
      </c>
      <c r="E16" s="33">
        <v>237232488</v>
      </c>
      <c r="F16" s="33">
        <v>134437906</v>
      </c>
      <c r="G16" s="33">
        <v>122048204</v>
      </c>
      <c r="H16" s="11">
        <v>249522474</v>
      </c>
      <c r="I16" s="11">
        <v>262024783</v>
      </c>
      <c r="K16" s="48">
        <f>B16/B18</f>
        <v>0.64469468516788675</v>
      </c>
      <c r="L16" s="50">
        <f>C16/C18</f>
        <v>0.65202228069943247</v>
      </c>
      <c r="M16" s="50">
        <f>D16/D18</f>
        <v>0.6319365208121398</v>
      </c>
      <c r="N16" s="50">
        <f>E16/E18</f>
        <v>0.64386421520260562</v>
      </c>
      <c r="O16" s="50">
        <f>F16/F18</f>
        <v>0.48222344570253217</v>
      </c>
      <c r="P16" s="50">
        <f t="shared" ref="P16:R16" si="7">G16/G18</f>
        <v>0.45936754655307876</v>
      </c>
      <c r="Q16" s="50">
        <f t="shared" si="7"/>
        <v>0.63823517772902172</v>
      </c>
      <c r="R16" s="227">
        <f t="shared" si="7"/>
        <v>0.64439520156805574</v>
      </c>
      <c r="T16" s="42">
        <f>(I16-H16)/H16</f>
        <v>5.0104941649464406E-2</v>
      </c>
      <c r="U16" s="52">
        <f>(R16-Q16)*100</f>
        <v>0.61600238390340234</v>
      </c>
    </row>
    <row r="17" spans="1:21" ht="21.95" customHeight="1" thickBot="1" x14ac:dyDescent="0.3">
      <c r="A17" s="23" t="s">
        <v>36</v>
      </c>
      <c r="B17" s="47">
        <v>115482949</v>
      </c>
      <c r="C17" s="10">
        <v>122418467</v>
      </c>
      <c r="D17" s="10">
        <v>129718965</v>
      </c>
      <c r="E17" s="33">
        <v>131218627</v>
      </c>
      <c r="F17" s="33">
        <v>144349671</v>
      </c>
      <c r="G17" s="33">
        <v>143639272</v>
      </c>
      <c r="H17" s="40">
        <v>141434469</v>
      </c>
      <c r="I17" s="40">
        <v>144596468</v>
      </c>
      <c r="K17" s="48">
        <f>B17/B18</f>
        <v>0.35530531483211331</v>
      </c>
      <c r="L17" s="51">
        <f>C17/C18</f>
        <v>0.34797771930056753</v>
      </c>
      <c r="M17" s="51">
        <f>D17/D18</f>
        <v>0.36806347918786014</v>
      </c>
      <c r="N17" s="51">
        <f>E17/E18</f>
        <v>0.35613578479739438</v>
      </c>
      <c r="O17" s="51">
        <f>F17/F18</f>
        <v>0.51777655429746783</v>
      </c>
      <c r="P17" s="51">
        <f t="shared" ref="P17:R17" si="8">G17/G18</f>
        <v>0.54063245344692124</v>
      </c>
      <c r="Q17" s="51">
        <f t="shared" si="8"/>
        <v>0.36176482227097834</v>
      </c>
      <c r="R17" s="64">
        <f t="shared" si="8"/>
        <v>0.3556047984319442</v>
      </c>
      <c r="T17" s="62">
        <f t="shared" ref="T17:T18" si="9">(I17-H17)/H17</f>
        <v>2.2356636415130176E-2</v>
      </c>
      <c r="U17" s="67">
        <f t="shared" ref="U17:U18" si="10">(R17-Q17)*100</f>
        <v>-0.61600238390341344</v>
      </c>
    </row>
    <row r="18" spans="1:21" ht="21.95" customHeight="1" thickBot="1" x14ac:dyDescent="0.3">
      <c r="A18" s="45" t="s">
        <v>21</v>
      </c>
      <c r="B18" s="54">
        <f t="shared" ref="B18:I18" si="11">B16+B17</f>
        <v>325024547</v>
      </c>
      <c r="C18" s="55">
        <f t="shared" si="11"/>
        <v>351799728</v>
      </c>
      <c r="D18" s="55">
        <f t="shared" si="11"/>
        <v>352436393</v>
      </c>
      <c r="E18" s="55">
        <f t="shared" si="11"/>
        <v>368451115</v>
      </c>
      <c r="F18" s="55">
        <f t="shared" si="11"/>
        <v>278787577</v>
      </c>
      <c r="G18" s="55">
        <f t="shared" si="11"/>
        <v>265687476</v>
      </c>
      <c r="H18" s="55">
        <f t="shared" si="11"/>
        <v>390956943</v>
      </c>
      <c r="I18" s="243">
        <f t="shared" si="11"/>
        <v>406621251</v>
      </c>
      <c r="K18" s="59">
        <f>K16+K17</f>
        <v>1</v>
      </c>
      <c r="L18" s="56">
        <f t="shared" ref="L18" si="12">L16+L17</f>
        <v>1</v>
      </c>
      <c r="M18" s="56">
        <f>M16+M17</f>
        <v>1</v>
      </c>
      <c r="N18" s="56">
        <f>N16+N17</f>
        <v>1</v>
      </c>
      <c r="O18" s="56">
        <f t="shared" ref="O18" si="13">O16+O17</f>
        <v>1</v>
      </c>
      <c r="P18" s="56">
        <f t="shared" ref="P18:R18" si="14">P16+P17</f>
        <v>1</v>
      </c>
      <c r="Q18" s="56">
        <f t="shared" si="14"/>
        <v>1</v>
      </c>
      <c r="R18" s="60">
        <f t="shared" si="14"/>
        <v>1</v>
      </c>
      <c r="T18" s="162">
        <f t="shared" si="9"/>
        <v>4.0066580938044626E-2</v>
      </c>
      <c r="U18" s="206">
        <f t="shared" si="10"/>
        <v>0</v>
      </c>
    </row>
    <row r="21" spans="1:21" x14ac:dyDescent="0.25">
      <c r="A21" s="1" t="s">
        <v>27</v>
      </c>
      <c r="K21" s="1" t="str">
        <f>T12</f>
        <v>VARIAÇÃO (JAN-DEZ)</v>
      </c>
    </row>
    <row r="22" spans="1:21" ht="15.75" thickBot="1" x14ac:dyDescent="0.3"/>
    <row r="23" spans="1:21" ht="20.25" customHeight="1" x14ac:dyDescent="0.25">
      <c r="A23" s="355" t="str">
        <f>A5</f>
        <v>NÃO CERTIFICADO</v>
      </c>
      <c r="B23" s="357">
        <v>2016</v>
      </c>
      <c r="C23" s="348">
        <v>2017</v>
      </c>
      <c r="D23" s="348">
        <v>2018</v>
      </c>
      <c r="E23" s="348">
        <v>2019</v>
      </c>
      <c r="F23" s="348">
        <v>2020</v>
      </c>
      <c r="G23" s="348">
        <v>2021</v>
      </c>
      <c r="H23" s="348">
        <v>2022</v>
      </c>
      <c r="I23" s="342">
        <v>2023</v>
      </c>
      <c r="K23" s="351" t="s">
        <v>89</v>
      </c>
    </row>
    <row r="24" spans="1:21" ht="20.25" customHeight="1" thickBot="1" x14ac:dyDescent="0.3">
      <c r="A24" s="356"/>
      <c r="B24" s="358"/>
      <c r="C24" s="349"/>
      <c r="D24" s="349"/>
      <c r="E24" s="349"/>
      <c r="F24" s="349"/>
      <c r="G24" s="349"/>
      <c r="H24" s="349"/>
      <c r="I24" s="343"/>
      <c r="K24" s="352"/>
    </row>
    <row r="25" spans="1:21" ht="21.95" customHeight="1" x14ac:dyDescent="0.25">
      <c r="A25" s="23" t="s">
        <v>37</v>
      </c>
      <c r="B25" s="123">
        <f>B16/B7</f>
        <v>4.3607267461763808</v>
      </c>
      <c r="C25" s="130">
        <f t="shared" ref="C25:D25" si="15">C16/C7</f>
        <v>4.3688660485568471</v>
      </c>
      <c r="D25" s="130">
        <f t="shared" si="15"/>
        <v>4.2553963546621869</v>
      </c>
      <c r="E25" s="130">
        <f t="shared" ref="E25:F25" si="16">E16/E7</f>
        <v>4.2796460972023116</v>
      </c>
      <c r="F25" s="130">
        <f t="shared" si="16"/>
        <v>4.2715930980478385</v>
      </c>
      <c r="G25" s="130">
        <f t="shared" ref="G25:H25" si="17">G16/G7</f>
        <v>4.3261342870984061</v>
      </c>
      <c r="H25" s="130">
        <f t="shared" si="17"/>
        <v>4.5918925816955234</v>
      </c>
      <c r="I25" s="170">
        <f t="shared" ref="I25" si="18">I16/I7</f>
        <v>4.5980610126043393</v>
      </c>
      <c r="K25" s="39">
        <f>(I25-H25)/H25</f>
        <v>1.3433308377911281E-3</v>
      </c>
    </row>
    <row r="26" spans="1:21" ht="21.95" customHeight="1" thickBot="1" x14ac:dyDescent="0.3">
      <c r="A26" s="23" t="s">
        <v>36</v>
      </c>
      <c r="B26" s="123">
        <f t="shared" ref="B26:D27" si="19">B17/B8</f>
        <v>1.1651844962701983</v>
      </c>
      <c r="C26" s="130">
        <f t="shared" si="19"/>
        <v>1.1939999104830223</v>
      </c>
      <c r="D26" s="130">
        <f t="shared" si="19"/>
        <v>1.3421143788134609</v>
      </c>
      <c r="E26" s="130">
        <f t="shared" ref="E26:F26" si="20">E17/E8</f>
        <v>1.3354558265681284</v>
      </c>
      <c r="F26" s="130">
        <f t="shared" si="20"/>
        <v>1.3363742466699555</v>
      </c>
      <c r="G26" s="130">
        <f t="shared" ref="G26:H26" si="21">G17/G8</f>
        <v>1.3515592644898398</v>
      </c>
      <c r="H26" s="130">
        <f t="shared" si="21"/>
        <v>1.4310689053841499</v>
      </c>
      <c r="I26" s="171">
        <f t="shared" ref="I26" si="22">I17/I8</f>
        <v>1.4885644930915176</v>
      </c>
      <c r="K26" s="126">
        <f t="shared" ref="K26:K27" si="23">(I26-H26)/H26</f>
        <v>4.0176673178384706E-2</v>
      </c>
    </row>
    <row r="27" spans="1:21" ht="21.95" customHeight="1" thickBot="1" x14ac:dyDescent="0.3">
      <c r="A27" s="45" t="s">
        <v>21</v>
      </c>
      <c r="B27" s="124">
        <f t="shared" si="19"/>
        <v>2.2085980084340191</v>
      </c>
      <c r="C27" s="125">
        <f t="shared" si="19"/>
        <v>2.2692122767291418</v>
      </c>
      <c r="D27" s="125">
        <f t="shared" si="19"/>
        <v>2.3654983434630283</v>
      </c>
      <c r="E27" s="125">
        <f t="shared" ref="E27:F27" si="24">E18/E9</f>
        <v>2.3973610187428105</v>
      </c>
      <c r="F27" s="125">
        <f t="shared" si="24"/>
        <v>1.998642762159057</v>
      </c>
      <c r="G27" s="125">
        <f t="shared" ref="G27:H27" si="25">G18/G9</f>
        <v>1.9755397613814689</v>
      </c>
      <c r="H27" s="125">
        <f t="shared" si="25"/>
        <v>2.5524191480017544</v>
      </c>
      <c r="I27" s="244">
        <f t="shared" ref="I27" si="26">I18/I9</f>
        <v>2.6382712699909896</v>
      </c>
      <c r="K27" s="97">
        <f t="shared" si="23"/>
        <v>3.3635589223833931E-2</v>
      </c>
    </row>
    <row r="29" spans="1:21" ht="15.75" x14ac:dyDescent="0.25">
      <c r="A29" s="69" t="s">
        <v>39</v>
      </c>
    </row>
  </sheetData>
  <mergeCells count="46">
    <mergeCell ref="R14:R15"/>
    <mergeCell ref="L5:L6"/>
    <mergeCell ref="M5:M6"/>
    <mergeCell ref="Q5:Q6"/>
    <mergeCell ref="Q14:Q15"/>
    <mergeCell ref="O5:O6"/>
    <mergeCell ref="O14:O15"/>
    <mergeCell ref="P5:P6"/>
    <mergeCell ref="P14:P15"/>
    <mergeCell ref="N5:N6"/>
    <mergeCell ref="N14:N15"/>
    <mergeCell ref="T5:U5"/>
    <mergeCell ref="A14:A15"/>
    <mergeCell ref="B14:B15"/>
    <mergeCell ref="C14:C15"/>
    <mergeCell ref="D14:D15"/>
    <mergeCell ref="K14:K15"/>
    <mergeCell ref="A5:A6"/>
    <mergeCell ref="B5:B6"/>
    <mergeCell ref="C5:C6"/>
    <mergeCell ref="D5:D6"/>
    <mergeCell ref="K5:K6"/>
    <mergeCell ref="L14:L15"/>
    <mergeCell ref="T14:U14"/>
    <mergeCell ref="I5:I6"/>
    <mergeCell ref="R5:R6"/>
    <mergeCell ref="I14:I15"/>
    <mergeCell ref="F14:F15"/>
    <mergeCell ref="F23:F24"/>
    <mergeCell ref="G5:G6"/>
    <mergeCell ref="A23:A24"/>
    <mergeCell ref="B23:B24"/>
    <mergeCell ref="C23:C24"/>
    <mergeCell ref="D23:D24"/>
    <mergeCell ref="G14:G15"/>
    <mergeCell ref="G23:G24"/>
    <mergeCell ref="E5:E6"/>
    <mergeCell ref="E14:E15"/>
    <mergeCell ref="E23:E24"/>
    <mergeCell ref="F5:F6"/>
    <mergeCell ref="H5:H6"/>
    <mergeCell ref="H14:H15"/>
    <mergeCell ref="H23:H24"/>
    <mergeCell ref="M14:M15"/>
    <mergeCell ref="I23:I24"/>
    <mergeCell ref="K23:K24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0C585341-FCA1-4E67-9725-1449D49942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K25:K27</xm:sqref>
        </x14:conditionalFormatting>
        <x14:conditionalFormatting xmlns:xm="http://schemas.microsoft.com/office/excel/2006/main">
          <x14:cfRule type="iconSet" priority="4" id="{B6CAC204-F031-4BAE-8C79-63375A5150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T7:T9</xm:sqref>
        </x14:conditionalFormatting>
        <x14:conditionalFormatting xmlns:xm="http://schemas.microsoft.com/office/excel/2006/main">
          <x14:cfRule type="iconSet" priority="2" id="{2BA85066-6E73-4CA8-9431-89F0BD38FF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T16:T18</xm:sqref>
        </x14:conditionalFormatting>
        <x14:conditionalFormatting xmlns:xm="http://schemas.microsoft.com/office/excel/2006/main">
          <x14:cfRule type="iconSet" priority="3" id="{131FED31-7C96-44BF-91E1-8BED05AB2F7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U7:U9</xm:sqref>
        </x14:conditionalFormatting>
        <x14:conditionalFormatting xmlns:xm="http://schemas.microsoft.com/office/excel/2006/main">
          <x14:cfRule type="iconSet" priority="1" id="{F3789E3E-CB6C-4E05-9B9E-3984444AB01B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U16:U18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7">
    <pageSetUpPr fitToPage="1"/>
  </sheetPr>
  <dimension ref="A1:AL74"/>
  <sheetViews>
    <sheetView showGridLines="0" topLeftCell="E30" workbookViewId="0">
      <selection activeCell="W45" sqref="W45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8" width="12.7109375" customWidth="1"/>
    <col min="9" max="9" width="13.28515625" customWidth="1"/>
    <col min="10" max="10" width="12.7109375" bestFit="1" customWidth="1"/>
    <col min="11" max="11" width="2.5703125" customWidth="1"/>
    <col min="12" max="19" width="10.140625" customWidth="1"/>
    <col min="20" max="20" width="2.5703125" customWidth="1"/>
    <col min="21" max="21" width="11.140625" customWidth="1"/>
    <col min="25" max="26" width="9.28515625" customWidth="1"/>
    <col min="27" max="27" width="1.85546875" customWidth="1"/>
    <col min="31" max="31" width="11.5703125" customWidth="1"/>
  </cols>
  <sheetData>
    <row r="1" spans="1:22" x14ac:dyDescent="0.25">
      <c r="A1" s="1" t="s">
        <v>57</v>
      </c>
    </row>
    <row r="2" spans="1:22" x14ac:dyDescent="0.25">
      <c r="A2" s="1"/>
    </row>
    <row r="3" spans="1:22" x14ac:dyDescent="0.25">
      <c r="A3" s="1" t="s">
        <v>22</v>
      </c>
      <c r="L3" s="1" t="s">
        <v>24</v>
      </c>
      <c r="U3" s="1" t="str">
        <f>'2'!T3</f>
        <v>VARIAÇÃO (JAN-DEZ)</v>
      </c>
    </row>
    <row r="4" spans="1:22" ht="15.75" thickBot="1" x14ac:dyDescent="0.3"/>
    <row r="5" spans="1:22" ht="24" customHeight="1" x14ac:dyDescent="0.25">
      <c r="A5" s="355" t="s">
        <v>29</v>
      </c>
      <c r="B5" s="366"/>
      <c r="C5" s="357">
        <v>2016</v>
      </c>
      <c r="D5" s="348">
        <v>2017</v>
      </c>
      <c r="E5" s="348">
        <v>2018</v>
      </c>
      <c r="F5" s="348">
        <v>2019</v>
      </c>
      <c r="G5" s="348">
        <v>2020</v>
      </c>
      <c r="H5" s="348">
        <v>2021</v>
      </c>
      <c r="I5" s="348">
        <v>2022</v>
      </c>
      <c r="J5" s="360">
        <v>2023</v>
      </c>
      <c r="L5" s="340">
        <v>2016</v>
      </c>
      <c r="M5" s="348">
        <v>2017</v>
      </c>
      <c r="N5" s="348">
        <v>2018</v>
      </c>
      <c r="O5" s="353">
        <v>2019</v>
      </c>
      <c r="P5" s="353">
        <v>2020</v>
      </c>
      <c r="Q5" s="353">
        <v>2021</v>
      </c>
      <c r="R5" s="353">
        <v>2022</v>
      </c>
      <c r="S5" s="364">
        <v>2023</v>
      </c>
      <c r="U5" s="344" t="s">
        <v>88</v>
      </c>
      <c r="V5" s="345"/>
    </row>
    <row r="6" spans="1:22" ht="20.25" customHeight="1" thickBot="1" x14ac:dyDescent="0.3">
      <c r="A6" s="367"/>
      <c r="B6" s="368"/>
      <c r="C6" s="369"/>
      <c r="D6" s="350"/>
      <c r="E6" s="350"/>
      <c r="F6" s="350"/>
      <c r="G6" s="350"/>
      <c r="H6" s="350"/>
      <c r="I6" s="349"/>
      <c r="J6" s="361"/>
      <c r="L6" s="359"/>
      <c r="M6" s="350"/>
      <c r="N6" s="350"/>
      <c r="O6" s="363"/>
      <c r="P6" s="363"/>
      <c r="Q6" s="363"/>
      <c r="R6" s="363"/>
      <c r="S6" s="365"/>
      <c r="U6" s="61" t="s">
        <v>0</v>
      </c>
      <c r="V6" s="46" t="s">
        <v>38</v>
      </c>
    </row>
    <row r="7" spans="1:22" ht="20.100000000000001" customHeight="1" thickBot="1" x14ac:dyDescent="0.3">
      <c r="A7" s="3" t="s">
        <v>2</v>
      </c>
      <c r="B7" s="4"/>
      <c r="C7" s="7">
        <f t="shared" ref="C7:J7" si="0">SUM(C8:C20)</f>
        <v>109737188</v>
      </c>
      <c r="D7" s="8">
        <f t="shared" si="0"/>
        <v>112363732</v>
      </c>
      <c r="E7" s="8">
        <f t="shared" si="0"/>
        <v>115103876</v>
      </c>
      <c r="F7" s="8">
        <f t="shared" si="0"/>
        <v>124601025</v>
      </c>
      <c r="G7" s="8">
        <f t="shared" si="0"/>
        <v>112402544</v>
      </c>
      <c r="H7" s="8">
        <f t="shared" si="0"/>
        <v>117245187</v>
      </c>
      <c r="I7" s="8">
        <f t="shared" si="0"/>
        <v>124131358</v>
      </c>
      <c r="J7" s="80">
        <f t="shared" si="0"/>
        <v>122789512</v>
      </c>
      <c r="L7" s="43">
        <f>C7/C24</f>
        <v>0.42715836607808244</v>
      </c>
      <c r="M7" s="15">
        <f>D7/D24</f>
        <v>0.42021567582483027</v>
      </c>
      <c r="N7" s="15">
        <f>E7/E24</f>
        <v>0.43584399343064739</v>
      </c>
      <c r="O7" s="15">
        <f>F7/F24</f>
        <v>0.44773594211708734</v>
      </c>
      <c r="P7" s="172">
        <f>G7/G24</f>
        <v>0.44623486972491655</v>
      </c>
      <c r="Q7" s="172">
        <f t="shared" ref="Q7:R7" si="1">H7/H24</f>
        <v>0.46575079233718597</v>
      </c>
      <c r="R7" s="172">
        <f t="shared" si="1"/>
        <v>0.44763880685602919</v>
      </c>
      <c r="S7" s="16">
        <f>J7/J24</f>
        <v>0.44342168674054866</v>
      </c>
      <c r="U7" s="72">
        <f>(J7-I7)/I7</f>
        <v>-1.0809887377531148E-2</v>
      </c>
      <c r="V7" s="71">
        <f>(S7-R7)*100</f>
        <v>-0.42171201154805327</v>
      </c>
    </row>
    <row r="8" spans="1:22" ht="20.100000000000001" customHeight="1" x14ac:dyDescent="0.25">
      <c r="A8" s="23"/>
      <c r="B8" t="s">
        <v>10</v>
      </c>
      <c r="C8" s="9">
        <v>18625525</v>
      </c>
      <c r="D8" s="33">
        <v>19983662</v>
      </c>
      <c r="E8" s="33">
        <v>20334191</v>
      </c>
      <c r="F8" s="33">
        <v>21469566</v>
      </c>
      <c r="G8" s="33">
        <v>19900394</v>
      </c>
      <c r="H8" s="33">
        <v>20073262</v>
      </c>
      <c r="I8" s="33">
        <v>21371202</v>
      </c>
      <c r="J8" s="11">
        <v>20828396</v>
      </c>
      <c r="L8" s="66">
        <f t="shared" ref="L8:L20" si="2">C8/$C$7</f>
        <v>0.16972846980551387</v>
      </c>
      <c r="M8" s="17">
        <f t="shared" ref="M8:M20" si="3">D8/$D$7</f>
        <v>0.17784797322324608</v>
      </c>
      <c r="N8" s="17">
        <f t="shared" ref="N8:N20" si="4">E8/$E$7</f>
        <v>0.17665948104128135</v>
      </c>
      <c r="O8" s="35">
        <f t="shared" ref="O8:O20" si="5">F8/$F$7</f>
        <v>0.17230649587352914</v>
      </c>
      <c r="P8" s="35">
        <f t="shared" ref="P8:P20" si="6">G8/$G$7</f>
        <v>0.17704576152653625</v>
      </c>
      <c r="Q8" s="35">
        <f>H8/$H$7</f>
        <v>0.17120755669057869</v>
      </c>
      <c r="R8" s="35">
        <f t="shared" ref="R8:R20" si="7">I8/$I$7</f>
        <v>0.17216602109516921</v>
      </c>
      <c r="S8" s="18">
        <f t="shared" ref="S8:S20" si="8">J8/$J$7</f>
        <v>0.16962683262394593</v>
      </c>
      <c r="U8" s="73">
        <f t="shared" ref="U8:U24" si="9">(J8-I8)/I8</f>
        <v>-2.5398945740160054E-2</v>
      </c>
      <c r="V8" s="74">
        <f t="shared" ref="V8:V24" si="10">(S8-R8)*100</f>
        <v>-0.25391884712232804</v>
      </c>
    </row>
    <row r="9" spans="1:22" ht="20.100000000000001" customHeight="1" x14ac:dyDescent="0.25">
      <c r="A9" s="23"/>
      <c r="B9" t="s">
        <v>18</v>
      </c>
      <c r="C9" s="9">
        <v>539211</v>
      </c>
      <c r="D9" s="33">
        <v>687664</v>
      </c>
      <c r="E9" s="33">
        <v>429621</v>
      </c>
      <c r="F9" s="33">
        <v>392807</v>
      </c>
      <c r="G9" s="33">
        <v>275614</v>
      </c>
      <c r="H9" s="33">
        <v>297993</v>
      </c>
      <c r="I9" s="33">
        <v>395152</v>
      </c>
      <c r="J9" s="11">
        <v>386549</v>
      </c>
      <c r="L9" s="66">
        <f t="shared" si="2"/>
        <v>4.9136578932567508E-3</v>
      </c>
      <c r="M9" s="17">
        <f t="shared" si="3"/>
        <v>6.1199818460995941E-3</v>
      </c>
      <c r="N9" s="17">
        <f t="shared" si="4"/>
        <v>3.7324633620504665E-3</v>
      </c>
      <c r="O9" s="35">
        <f t="shared" si="5"/>
        <v>3.1525182076150658E-3</v>
      </c>
      <c r="P9" s="35">
        <f t="shared" si="6"/>
        <v>2.4520263527131555E-3</v>
      </c>
      <c r="Q9" s="35">
        <f t="shared" ref="Q9:Q20" si="11">H9/$H$7</f>
        <v>2.5416224548304913E-3</v>
      </c>
      <c r="R9" s="35">
        <f t="shared" si="7"/>
        <v>3.1833374448380723E-3</v>
      </c>
      <c r="S9" s="18">
        <f t="shared" si="8"/>
        <v>3.1480620266655999E-3</v>
      </c>
      <c r="U9" s="73">
        <f t="shared" si="9"/>
        <v>-2.1771368992185285E-2</v>
      </c>
      <c r="V9" s="74">
        <f t="shared" si="10"/>
        <v>-3.5275418172472321E-3</v>
      </c>
    </row>
    <row r="10" spans="1:22" ht="20.100000000000001" customHeight="1" x14ac:dyDescent="0.25">
      <c r="A10" s="23"/>
      <c r="B10" t="s">
        <v>15</v>
      </c>
      <c r="C10" s="9">
        <v>11753648</v>
      </c>
      <c r="D10" s="33">
        <v>13623943</v>
      </c>
      <c r="E10" s="33">
        <v>13143932</v>
      </c>
      <c r="F10" s="33">
        <v>12901981</v>
      </c>
      <c r="G10" s="33">
        <v>12362376</v>
      </c>
      <c r="H10" s="33">
        <v>14025361</v>
      </c>
      <c r="I10" s="33">
        <v>16005439</v>
      </c>
      <c r="J10" s="11">
        <v>16561395</v>
      </c>
      <c r="L10" s="66">
        <f t="shared" si="2"/>
        <v>0.10710724608689627</v>
      </c>
      <c r="M10" s="17">
        <f t="shared" si="3"/>
        <v>0.12124858045832795</v>
      </c>
      <c r="N10" s="17">
        <f t="shared" si="4"/>
        <v>0.11419191478834301</v>
      </c>
      <c r="O10" s="35">
        <f t="shared" si="5"/>
        <v>0.1035463472310922</v>
      </c>
      <c r="P10" s="35">
        <f t="shared" si="6"/>
        <v>0.10998306230506669</v>
      </c>
      <c r="Q10" s="35">
        <f t="shared" si="11"/>
        <v>0.1196241940404769</v>
      </c>
      <c r="R10" s="35">
        <f t="shared" si="7"/>
        <v>0.12893953033205358</v>
      </c>
      <c r="S10" s="18">
        <f t="shared" si="8"/>
        <v>0.13487629953281352</v>
      </c>
      <c r="U10" s="73">
        <f t="shared" si="9"/>
        <v>3.4735442120644111E-2</v>
      </c>
      <c r="V10" s="74">
        <f t="shared" si="10"/>
        <v>0.59367692007599449</v>
      </c>
    </row>
    <row r="11" spans="1:22" ht="20.100000000000001" customHeight="1" x14ac:dyDescent="0.25">
      <c r="A11" s="23"/>
      <c r="B11" t="s">
        <v>8</v>
      </c>
      <c r="C11" s="9">
        <v>108515</v>
      </c>
      <c r="D11" s="33">
        <v>88963</v>
      </c>
      <c r="E11" s="33">
        <v>259060</v>
      </c>
      <c r="F11" s="33">
        <v>298131</v>
      </c>
      <c r="G11" s="33">
        <v>76415</v>
      </c>
      <c r="H11" s="33"/>
      <c r="I11" s="33"/>
      <c r="J11" s="11"/>
      <c r="L11" s="66">
        <f t="shared" si="2"/>
        <v>9.8886259050122547E-4</v>
      </c>
      <c r="M11" s="17">
        <f t="shared" si="3"/>
        <v>7.9174123550826881E-4</v>
      </c>
      <c r="N11" s="17">
        <f t="shared" si="4"/>
        <v>2.2506626970580906E-3</v>
      </c>
      <c r="O11" s="35">
        <f t="shared" si="5"/>
        <v>2.3926849718932889E-3</v>
      </c>
      <c r="P11" s="35">
        <f t="shared" si="6"/>
        <v>6.798333674725369E-4</v>
      </c>
      <c r="Q11" s="35">
        <f t="shared" si="11"/>
        <v>0</v>
      </c>
      <c r="R11" s="35">
        <f t="shared" si="7"/>
        <v>0</v>
      </c>
      <c r="S11" s="18">
        <f t="shared" si="8"/>
        <v>0</v>
      </c>
      <c r="U11" s="73"/>
      <c r="V11" s="74">
        <f t="shared" si="10"/>
        <v>0</v>
      </c>
    </row>
    <row r="12" spans="1:22" ht="20.100000000000001" customHeight="1" x14ac:dyDescent="0.25">
      <c r="A12" s="23"/>
      <c r="B12" t="s">
        <v>16</v>
      </c>
      <c r="C12" s="9">
        <v>33870</v>
      </c>
      <c r="D12" s="33">
        <v>27242</v>
      </c>
      <c r="E12" s="33">
        <v>23820</v>
      </c>
      <c r="F12" s="33">
        <v>29584</v>
      </c>
      <c r="G12" s="33">
        <v>54141</v>
      </c>
      <c r="H12" s="33">
        <v>32673</v>
      </c>
      <c r="I12" s="33">
        <v>38012</v>
      </c>
      <c r="J12" s="11">
        <v>33928</v>
      </c>
      <c r="L12" s="66">
        <f t="shared" si="2"/>
        <v>3.0864650914874908E-4</v>
      </c>
      <c r="M12" s="17">
        <f t="shared" si="3"/>
        <v>2.4244477746609554E-4</v>
      </c>
      <c r="N12" s="17">
        <f t="shared" si="4"/>
        <v>2.0694350900920139E-4</v>
      </c>
      <c r="O12" s="35">
        <f t="shared" si="5"/>
        <v>2.374298285266915E-4</v>
      </c>
      <c r="P12" s="35">
        <f t="shared" si="6"/>
        <v>4.8167059279370048E-4</v>
      </c>
      <c r="Q12" s="35">
        <f t="shared" si="11"/>
        <v>2.7867242004569451E-4</v>
      </c>
      <c r="R12" s="35">
        <f t="shared" si="7"/>
        <v>3.0622399216803864E-4</v>
      </c>
      <c r="S12" s="18">
        <f t="shared" si="8"/>
        <v>2.7631024382603623E-4</v>
      </c>
      <c r="U12" s="73">
        <f t="shared" si="9"/>
        <v>-0.10743975586656845</v>
      </c>
      <c r="V12" s="74">
        <f t="shared" si="10"/>
        <v>-2.9913748342002416E-3</v>
      </c>
    </row>
    <row r="13" spans="1:22" ht="20.100000000000001" customHeight="1" x14ac:dyDescent="0.25">
      <c r="A13" s="23"/>
      <c r="B13" t="s">
        <v>13</v>
      </c>
      <c r="C13" s="9">
        <v>1062653</v>
      </c>
      <c r="D13" s="33">
        <v>762668</v>
      </c>
      <c r="E13" s="33">
        <v>1066136</v>
      </c>
      <c r="F13" s="33">
        <v>883932</v>
      </c>
      <c r="G13" s="33">
        <v>506675</v>
      </c>
      <c r="H13" s="33">
        <v>305596</v>
      </c>
      <c r="I13" s="33">
        <v>306306</v>
      </c>
      <c r="J13" s="11">
        <v>415307</v>
      </c>
      <c r="L13" s="66">
        <f t="shared" si="2"/>
        <v>9.6836179181117709E-3</v>
      </c>
      <c r="M13" s="17">
        <f t="shared" si="3"/>
        <v>6.7874926048202104E-3</v>
      </c>
      <c r="N13" s="17">
        <f t="shared" si="4"/>
        <v>9.2623813988679232E-3</v>
      </c>
      <c r="O13" s="35">
        <f t="shared" si="5"/>
        <v>7.0940989450126914E-3</v>
      </c>
      <c r="P13" s="35">
        <f t="shared" si="6"/>
        <v>4.5076826730896767E-3</v>
      </c>
      <c r="Q13" s="35">
        <f t="shared" si="11"/>
        <v>2.6064694664182674E-3</v>
      </c>
      <c r="R13" s="35">
        <f t="shared" si="7"/>
        <v>2.4675956578191949E-3</v>
      </c>
      <c r="S13" s="18">
        <f t="shared" si="8"/>
        <v>3.3822676972606585E-3</v>
      </c>
      <c r="U13" s="73">
        <f t="shared" si="9"/>
        <v>0.35585656173891467</v>
      </c>
      <c r="V13" s="74">
        <f t="shared" si="10"/>
        <v>9.1467203944146355E-2</v>
      </c>
    </row>
    <row r="14" spans="1:22" ht="20.100000000000001" customHeight="1" x14ac:dyDescent="0.25">
      <c r="A14" s="23"/>
      <c r="B14" t="s">
        <v>17</v>
      </c>
      <c r="C14" s="9">
        <v>6243657</v>
      </c>
      <c r="D14" s="33">
        <v>5984241</v>
      </c>
      <c r="E14" s="33">
        <v>6482985</v>
      </c>
      <c r="F14" s="33">
        <v>6587282</v>
      </c>
      <c r="G14" s="33">
        <v>5453007</v>
      </c>
      <c r="H14" s="33">
        <v>5370918</v>
      </c>
      <c r="I14" s="33">
        <v>6100552</v>
      </c>
      <c r="J14" s="11">
        <v>5518511</v>
      </c>
      <c r="L14" s="66">
        <f t="shared" si="2"/>
        <v>5.6896455192564255E-2</v>
      </c>
      <c r="M14" s="17">
        <f t="shared" si="3"/>
        <v>5.3257762923004374E-2</v>
      </c>
      <c r="N14" s="17">
        <f t="shared" si="4"/>
        <v>5.6322907840219039E-2</v>
      </c>
      <c r="O14" s="35">
        <f t="shared" si="5"/>
        <v>5.2866996880643641E-2</v>
      </c>
      <c r="P14" s="35">
        <f t="shared" si="6"/>
        <v>4.8513199131863062E-2</v>
      </c>
      <c r="Q14" s="35">
        <f t="shared" si="11"/>
        <v>4.5809283412205228E-2</v>
      </c>
      <c r="R14" s="35">
        <f t="shared" si="7"/>
        <v>4.9145937805659068E-2</v>
      </c>
      <c r="S14" s="18">
        <f t="shared" si="8"/>
        <v>4.4942853099701217E-2</v>
      </c>
      <c r="U14" s="73">
        <f t="shared" si="9"/>
        <v>-9.5407923741982689E-2</v>
      </c>
      <c r="V14" s="74">
        <f t="shared" si="10"/>
        <v>-0.42030847059578502</v>
      </c>
    </row>
    <row r="15" spans="1:22" ht="20.100000000000001" customHeight="1" x14ac:dyDescent="0.25">
      <c r="A15" s="23"/>
      <c r="B15" t="s">
        <v>86</v>
      </c>
      <c r="C15" s="9">
        <v>372565</v>
      </c>
      <c r="D15" s="33">
        <v>415358</v>
      </c>
      <c r="E15" s="33">
        <v>770569</v>
      </c>
      <c r="F15" s="33">
        <v>903667</v>
      </c>
      <c r="G15" s="33">
        <v>850670</v>
      </c>
      <c r="H15" s="33">
        <v>1004265</v>
      </c>
      <c r="I15" s="33">
        <v>1261560</v>
      </c>
      <c r="J15" s="11">
        <v>1400829</v>
      </c>
      <c r="L15" s="66">
        <f t="shared" si="2"/>
        <v>3.3950660372306972E-3</v>
      </c>
      <c r="M15" s="17">
        <f t="shared" si="3"/>
        <v>3.6965486336819073E-3</v>
      </c>
      <c r="N15" s="17">
        <f t="shared" si="4"/>
        <v>6.6945530140097107E-3</v>
      </c>
      <c r="O15" s="35">
        <f t="shared" si="5"/>
        <v>7.2524844799631465E-3</v>
      </c>
      <c r="P15" s="35">
        <f t="shared" si="6"/>
        <v>7.5680671426796176E-3</v>
      </c>
      <c r="Q15" s="35">
        <f t="shared" si="11"/>
        <v>8.5655115207415727E-3</v>
      </c>
      <c r="R15" s="35">
        <f t="shared" si="7"/>
        <v>1.016310479741952E-2</v>
      </c>
      <c r="S15" s="18">
        <f t="shared" si="8"/>
        <v>1.1408376637248953E-2</v>
      </c>
      <c r="U15" s="73">
        <f t="shared" si="9"/>
        <v>0.11039427375630172</v>
      </c>
      <c r="V15" s="74">
        <f t="shared" si="10"/>
        <v>0.12452718398294327</v>
      </c>
    </row>
    <row r="16" spans="1:22" ht="20.100000000000001" customHeight="1" x14ac:dyDescent="0.25">
      <c r="A16" s="23"/>
      <c r="B16" t="s">
        <v>9</v>
      </c>
      <c r="C16" s="9">
        <v>3895621</v>
      </c>
      <c r="D16" s="33">
        <v>4806982</v>
      </c>
      <c r="E16" s="33">
        <v>5482162</v>
      </c>
      <c r="F16" s="33">
        <v>5290110</v>
      </c>
      <c r="G16" s="33">
        <v>4612920</v>
      </c>
      <c r="H16" s="33">
        <v>5165606</v>
      </c>
      <c r="I16" s="33">
        <v>5498164</v>
      </c>
      <c r="J16" s="11">
        <v>4898179</v>
      </c>
      <c r="L16" s="66">
        <f t="shared" si="2"/>
        <v>3.5499551893019163E-2</v>
      </c>
      <c r="M16" s="17">
        <f t="shared" si="3"/>
        <v>4.2780547730472317E-2</v>
      </c>
      <c r="N16" s="17">
        <f t="shared" si="4"/>
        <v>4.7627953032615515E-2</v>
      </c>
      <c r="O16" s="35">
        <f t="shared" si="5"/>
        <v>4.2456392312984585E-2</v>
      </c>
      <c r="P16" s="35">
        <f t="shared" si="6"/>
        <v>4.1039284662453906E-2</v>
      </c>
      <c r="Q16" s="35">
        <f t="shared" si="11"/>
        <v>4.4058149696157678E-2</v>
      </c>
      <c r="R16" s="35">
        <f t="shared" si="7"/>
        <v>4.4293110851167841E-2</v>
      </c>
      <c r="S16" s="18">
        <f t="shared" si="8"/>
        <v>3.9890858105210161E-2</v>
      </c>
      <c r="U16" s="73">
        <f t="shared" si="9"/>
        <v>-0.10912460959694908</v>
      </c>
      <c r="V16" s="74">
        <f t="shared" si="10"/>
        <v>-0.44022527459576799</v>
      </c>
    </row>
    <row r="17" spans="1:22" ht="20.25" customHeight="1" x14ac:dyDescent="0.25">
      <c r="A17" s="23"/>
      <c r="B17" t="s">
        <v>12</v>
      </c>
      <c r="C17" s="9">
        <v>4845416</v>
      </c>
      <c r="D17" s="33">
        <v>5201550</v>
      </c>
      <c r="E17" s="33">
        <v>5167240</v>
      </c>
      <c r="F17" s="33">
        <v>10234145</v>
      </c>
      <c r="G17" s="33">
        <v>9021185</v>
      </c>
      <c r="H17" s="33">
        <v>8873262</v>
      </c>
      <c r="I17" s="33">
        <v>9510073</v>
      </c>
      <c r="J17" s="11">
        <v>8263773</v>
      </c>
      <c r="L17" s="66">
        <f t="shared" si="2"/>
        <v>4.4154730846575001E-2</v>
      </c>
      <c r="M17" s="17">
        <f t="shared" si="3"/>
        <v>4.6292072249789637E-2</v>
      </c>
      <c r="N17" s="17">
        <f t="shared" si="4"/>
        <v>4.4891972186931396E-2</v>
      </c>
      <c r="O17" s="35">
        <f t="shared" si="5"/>
        <v>8.213531951282102E-2</v>
      </c>
      <c r="P17" s="35">
        <f t="shared" si="6"/>
        <v>8.0257836513024122E-2</v>
      </c>
      <c r="Q17" s="35">
        <f t="shared" si="11"/>
        <v>7.568124736753587E-2</v>
      </c>
      <c r="R17" s="35">
        <f t="shared" si="7"/>
        <v>7.6612978003511412E-2</v>
      </c>
      <c r="S17" s="18">
        <f t="shared" si="8"/>
        <v>6.7300316333206045E-2</v>
      </c>
      <c r="U17" s="73">
        <f t="shared" si="9"/>
        <v>-0.13105051874996124</v>
      </c>
      <c r="V17" s="74">
        <f t="shared" si="10"/>
        <v>-0.93126616703053666</v>
      </c>
    </row>
    <row r="18" spans="1:22" ht="20.100000000000001" customHeight="1" x14ac:dyDescent="0.25">
      <c r="A18" s="23"/>
      <c r="B18" t="s">
        <v>11</v>
      </c>
      <c r="C18" s="9">
        <v>14042265</v>
      </c>
      <c r="D18" s="33">
        <v>14810295</v>
      </c>
      <c r="E18" s="33">
        <v>17624800</v>
      </c>
      <c r="F18" s="33">
        <v>20081558</v>
      </c>
      <c r="G18" s="33">
        <v>20462250</v>
      </c>
      <c r="H18" s="33">
        <v>21788993</v>
      </c>
      <c r="I18" s="33">
        <v>21260345</v>
      </c>
      <c r="J18" s="11">
        <v>21336369</v>
      </c>
      <c r="L18" s="66">
        <f t="shared" si="2"/>
        <v>0.12796268298764862</v>
      </c>
      <c r="M18" s="17">
        <f t="shared" si="3"/>
        <v>0.13180672033926391</v>
      </c>
      <c r="N18" s="17">
        <f t="shared" si="4"/>
        <v>0.15312082105732044</v>
      </c>
      <c r="O18" s="35">
        <f t="shared" si="5"/>
        <v>0.16116687643620908</v>
      </c>
      <c r="P18" s="35">
        <f t="shared" si="6"/>
        <v>0.1820443672520437</v>
      </c>
      <c r="Q18" s="35">
        <f t="shared" si="11"/>
        <v>0.1858412576031799</v>
      </c>
      <c r="R18" s="35">
        <f t="shared" si="7"/>
        <v>0.17127295908580972</v>
      </c>
      <c r="S18" s="18">
        <f t="shared" si="8"/>
        <v>0.17376377389625916</v>
      </c>
      <c r="U18" s="73">
        <f t="shared" si="9"/>
        <v>3.5758591876096082E-3</v>
      </c>
      <c r="V18" s="74">
        <f t="shared" si="10"/>
        <v>0.24908148104494376</v>
      </c>
    </row>
    <row r="19" spans="1:22" ht="20.100000000000001" customHeight="1" x14ac:dyDescent="0.25">
      <c r="A19" s="23"/>
      <c r="B19" t="s">
        <v>6</v>
      </c>
      <c r="C19" s="9">
        <v>47928070</v>
      </c>
      <c r="D19" s="33">
        <v>45576684</v>
      </c>
      <c r="E19" s="33">
        <v>43835850</v>
      </c>
      <c r="F19" s="33">
        <v>45113271</v>
      </c>
      <c r="G19" s="33">
        <v>38603495</v>
      </c>
      <c r="H19" s="33">
        <v>40085484</v>
      </c>
      <c r="I19" s="33">
        <v>42065577</v>
      </c>
      <c r="J19" s="11">
        <v>42800795</v>
      </c>
      <c r="L19" s="66">
        <f t="shared" si="2"/>
        <v>0.43675321806131939</v>
      </c>
      <c r="M19" s="17">
        <f t="shared" si="3"/>
        <v>0.40561739262985674</v>
      </c>
      <c r="N19" s="17">
        <f t="shared" si="4"/>
        <v>0.38083730560037787</v>
      </c>
      <c r="O19" s="35">
        <f t="shared" si="5"/>
        <v>0.36206179684316403</v>
      </c>
      <c r="P19" s="35">
        <f t="shared" si="6"/>
        <v>0.34343969118706069</v>
      </c>
      <c r="Q19" s="35">
        <f t="shared" si="11"/>
        <v>0.3418944949953468</v>
      </c>
      <c r="R19" s="35">
        <f t="shared" si="7"/>
        <v>0.33887953598316389</v>
      </c>
      <c r="S19" s="18">
        <f t="shared" si="8"/>
        <v>0.34857044630977929</v>
      </c>
      <c r="U19" s="73">
        <f t="shared" si="9"/>
        <v>1.7477901230262455E-2</v>
      </c>
      <c r="V19" s="74">
        <f t="shared" si="10"/>
        <v>0.96909103266153984</v>
      </c>
    </row>
    <row r="20" spans="1:22" ht="20.100000000000001" customHeight="1" thickBot="1" x14ac:dyDescent="0.3">
      <c r="A20" s="23"/>
      <c r="B20" t="s">
        <v>7</v>
      </c>
      <c r="C20" s="30">
        <v>286172</v>
      </c>
      <c r="D20" s="41">
        <v>394480</v>
      </c>
      <c r="E20" s="41">
        <v>483510</v>
      </c>
      <c r="F20" s="33">
        <v>414991</v>
      </c>
      <c r="G20" s="33">
        <v>223402</v>
      </c>
      <c r="H20" s="33">
        <v>221774</v>
      </c>
      <c r="I20" s="33">
        <v>318976</v>
      </c>
      <c r="J20" s="11">
        <v>345481</v>
      </c>
      <c r="L20" s="66">
        <f t="shared" si="2"/>
        <v>2.6077941782142256E-3</v>
      </c>
      <c r="M20" s="17">
        <f t="shared" si="3"/>
        <v>3.5107413484628653E-3</v>
      </c>
      <c r="N20" s="17">
        <f t="shared" si="4"/>
        <v>4.2006404719159935E-3</v>
      </c>
      <c r="O20" s="35">
        <f t="shared" si="5"/>
        <v>3.3305584765454376E-3</v>
      </c>
      <c r="P20" s="35">
        <f t="shared" si="6"/>
        <v>1.987517293202901E-3</v>
      </c>
      <c r="Q20" s="35">
        <f t="shared" si="11"/>
        <v>1.8915403324829018E-3</v>
      </c>
      <c r="R20" s="35">
        <f t="shared" si="7"/>
        <v>2.5696649512204645E-3</v>
      </c>
      <c r="S20" s="18">
        <f t="shared" si="8"/>
        <v>2.8136034940834361E-3</v>
      </c>
      <c r="U20" s="75">
        <f t="shared" si="9"/>
        <v>8.3094025882825037E-2</v>
      </c>
      <c r="V20" s="76">
        <f t="shared" si="10"/>
        <v>2.4393854286297156E-2</v>
      </c>
    </row>
    <row r="21" spans="1:22" ht="20.100000000000001" customHeight="1" thickBot="1" x14ac:dyDescent="0.3">
      <c r="A21" s="5" t="s">
        <v>46</v>
      </c>
      <c r="B21" s="6"/>
      <c r="C21" s="12">
        <f t="shared" ref="C21:G21" si="12">C22+C23</f>
        <v>147163289</v>
      </c>
      <c r="D21" s="34">
        <f t="shared" si="12"/>
        <v>155031652</v>
      </c>
      <c r="E21" s="34">
        <f t="shared" si="12"/>
        <v>148990336</v>
      </c>
      <c r="F21" s="34">
        <f t="shared" si="12"/>
        <v>153690292</v>
      </c>
      <c r="G21" s="34">
        <f t="shared" si="12"/>
        <v>139488448</v>
      </c>
      <c r="H21" s="34">
        <v>134488549</v>
      </c>
      <c r="I21" s="34">
        <v>153171137</v>
      </c>
      <c r="J21" s="14">
        <v>154124125</v>
      </c>
      <c r="L21" s="19">
        <f>C21/C24</f>
        <v>0.57284163392191756</v>
      </c>
      <c r="M21" s="20">
        <f>D21/D24</f>
        <v>0.57978432417516979</v>
      </c>
      <c r="N21" s="20">
        <f>E21/E24</f>
        <v>0.56415600656935261</v>
      </c>
      <c r="O21" s="20">
        <f>F21/F24</f>
        <v>0.55226405788291266</v>
      </c>
      <c r="P21" s="173">
        <f>G21/G24</f>
        <v>0.55376513027508345</v>
      </c>
      <c r="Q21" s="173">
        <f t="shared" ref="Q21:R21" si="13">H21/H24</f>
        <v>0.53424920766281403</v>
      </c>
      <c r="R21" s="173">
        <f t="shared" si="13"/>
        <v>0.55236119314397081</v>
      </c>
      <c r="S21" s="21">
        <f>J21/J24</f>
        <v>0.5565783132594514</v>
      </c>
      <c r="U21" s="72">
        <f t="shared" si="9"/>
        <v>6.2217204798838827E-3</v>
      </c>
      <c r="V21" s="71">
        <f t="shared" si="10"/>
        <v>0.42171201154805882</v>
      </c>
    </row>
    <row r="22" spans="1:22" ht="20.100000000000001" customHeight="1" x14ac:dyDescent="0.25">
      <c r="A22" s="23"/>
      <c r="B22" t="s">
        <v>4</v>
      </c>
      <c r="C22" s="9">
        <v>3046159</v>
      </c>
      <c r="D22" s="33">
        <v>3186089</v>
      </c>
      <c r="E22" s="33">
        <v>4597781</v>
      </c>
      <c r="F22" s="33">
        <v>8165902</v>
      </c>
      <c r="G22" s="33">
        <v>8285202</v>
      </c>
      <c r="H22" s="33">
        <v>7203790</v>
      </c>
      <c r="I22" s="33">
        <v>7872726</v>
      </c>
      <c r="J22" s="11">
        <v>9215613</v>
      </c>
      <c r="L22" s="66">
        <f t="shared" ref="L22:S22" si="14">C22/C21</f>
        <v>2.0699177224830848E-2</v>
      </c>
      <c r="M22" s="35">
        <f t="shared" si="14"/>
        <v>2.0551216212286765E-2</v>
      </c>
      <c r="N22" s="35">
        <f t="shared" si="14"/>
        <v>3.085959212817669E-2</v>
      </c>
      <c r="O22" s="35">
        <f t="shared" si="14"/>
        <v>5.3132191329300096E-2</v>
      </c>
      <c r="P22" s="35">
        <f t="shared" si="14"/>
        <v>5.9397047703907351E-2</v>
      </c>
      <c r="Q22" s="35">
        <f t="shared" si="14"/>
        <v>5.3564337287927762E-2</v>
      </c>
      <c r="R22" s="35">
        <f t="shared" si="14"/>
        <v>5.1398234381455299E-2</v>
      </c>
      <c r="S22" s="18">
        <f t="shared" si="14"/>
        <v>5.9793448949020798E-2</v>
      </c>
      <c r="U22" s="73">
        <f t="shared" si="9"/>
        <v>0.17057458877649243</v>
      </c>
      <c r="V22" s="74">
        <f t="shared" si="10"/>
        <v>0.83952145675654999</v>
      </c>
    </row>
    <row r="23" spans="1:22" ht="20.100000000000001" customHeight="1" thickBot="1" x14ac:dyDescent="0.3">
      <c r="A23" s="23"/>
      <c r="B23" t="s">
        <v>3</v>
      </c>
      <c r="C23" s="30">
        <v>144117130</v>
      </c>
      <c r="D23" s="33">
        <v>151845563</v>
      </c>
      <c r="E23" s="33">
        <v>144392555</v>
      </c>
      <c r="F23" s="33">
        <v>145524390</v>
      </c>
      <c r="G23" s="33">
        <v>131203246</v>
      </c>
      <c r="H23" s="33">
        <v>127284759</v>
      </c>
      <c r="I23" s="33">
        <v>145298411</v>
      </c>
      <c r="J23" s="40">
        <v>144908512</v>
      </c>
      <c r="L23" s="66">
        <f>C23/C21</f>
        <v>0.97930082277516917</v>
      </c>
      <c r="M23" s="35">
        <f>D23/D21</f>
        <v>0.97944878378771327</v>
      </c>
      <c r="N23" s="35">
        <f>E23/E21</f>
        <v>0.96914040787182332</v>
      </c>
      <c r="O23" s="35">
        <f>F23/F21</f>
        <v>0.94686780867069986</v>
      </c>
      <c r="P23" s="35">
        <f>F23/F21</f>
        <v>0.94686780867069986</v>
      </c>
      <c r="Q23" s="35">
        <f>G23/G21</f>
        <v>0.9406029522960927</v>
      </c>
      <c r="R23" s="35">
        <f>I23/I21</f>
        <v>0.9486017656185447</v>
      </c>
      <c r="S23" s="64">
        <f>J23/J21</f>
        <v>0.94020655105097917</v>
      </c>
      <c r="U23" s="75">
        <f t="shared" si="9"/>
        <v>-2.6834360907085214E-3</v>
      </c>
      <c r="V23" s="76">
        <f t="shared" si="10"/>
        <v>-0.83952145675655343</v>
      </c>
    </row>
    <row r="24" spans="1:22" ht="20.100000000000001" customHeight="1" thickBot="1" x14ac:dyDescent="0.3">
      <c r="A24" s="45" t="s">
        <v>5</v>
      </c>
      <c r="B24" s="70"/>
      <c r="C24" s="54">
        <f t="shared" ref="C24:I24" si="15">C7+C21</f>
        <v>256900477</v>
      </c>
      <c r="D24" s="55">
        <f t="shared" si="15"/>
        <v>267395384</v>
      </c>
      <c r="E24" s="55">
        <f t="shared" si="15"/>
        <v>264094212</v>
      </c>
      <c r="F24" s="55">
        <f t="shared" si="15"/>
        <v>278291317</v>
      </c>
      <c r="G24" s="55">
        <f t="shared" si="15"/>
        <v>251890992</v>
      </c>
      <c r="H24" s="55">
        <f t="shared" si="15"/>
        <v>251733736</v>
      </c>
      <c r="I24" s="55">
        <f t="shared" si="15"/>
        <v>277302495</v>
      </c>
      <c r="J24" s="243">
        <f t="shared" ref="J24" si="16">J7+J21</f>
        <v>276913637</v>
      </c>
      <c r="L24" s="59">
        <f>L7+L21</f>
        <v>1</v>
      </c>
      <c r="M24" s="56">
        <f>M7+M21</f>
        <v>1</v>
      </c>
      <c r="N24" s="56">
        <f>N7+N21</f>
        <v>1</v>
      </c>
      <c r="O24" s="56">
        <f t="shared" ref="O24:R24" si="17">O7+O21</f>
        <v>1</v>
      </c>
      <c r="P24" s="56">
        <f t="shared" si="17"/>
        <v>1</v>
      </c>
      <c r="Q24" s="56">
        <f t="shared" ref="Q24" si="18">Q7+Q21</f>
        <v>1</v>
      </c>
      <c r="R24" s="56">
        <f t="shared" si="17"/>
        <v>1</v>
      </c>
      <c r="S24" s="132">
        <f t="shared" ref="S24" si="19">S7+S21</f>
        <v>1</v>
      </c>
      <c r="U24" s="63">
        <f t="shared" si="9"/>
        <v>-1.4022881402491528E-3</v>
      </c>
      <c r="V24" s="122">
        <f t="shared" si="10"/>
        <v>0</v>
      </c>
    </row>
    <row r="27" spans="1:22" x14ac:dyDescent="0.25">
      <c r="A27" s="1" t="s">
        <v>23</v>
      </c>
      <c r="L27" s="1" t="s">
        <v>25</v>
      </c>
      <c r="U27" s="1" t="str">
        <f>U3</f>
        <v>VARIAÇÃO (JAN-DEZ)</v>
      </c>
    </row>
    <row r="28" spans="1:22" ht="15" customHeight="1" thickBot="1" x14ac:dyDescent="0.3"/>
    <row r="29" spans="1:22" ht="24" customHeight="1" x14ac:dyDescent="0.25">
      <c r="A29" s="355" t="s">
        <v>29</v>
      </c>
      <c r="B29" s="366"/>
      <c r="C29" s="357">
        <v>2016</v>
      </c>
      <c r="D29" s="348">
        <v>2017</v>
      </c>
      <c r="E29" s="348">
        <v>2018</v>
      </c>
      <c r="F29" s="353">
        <v>2019</v>
      </c>
      <c r="G29" s="353">
        <v>2020</v>
      </c>
      <c r="H29" s="353">
        <v>2021</v>
      </c>
      <c r="I29" s="348">
        <v>2022</v>
      </c>
      <c r="J29" s="360">
        <v>2023</v>
      </c>
      <c r="L29" s="340">
        <v>2016</v>
      </c>
      <c r="M29" s="348">
        <v>2017</v>
      </c>
      <c r="N29" s="348">
        <v>2018</v>
      </c>
      <c r="O29" s="348">
        <v>2019</v>
      </c>
      <c r="P29" s="348">
        <v>2020</v>
      </c>
      <c r="Q29" s="348">
        <v>2021</v>
      </c>
      <c r="R29" s="348">
        <v>2022</v>
      </c>
      <c r="S29" s="360">
        <v>2023</v>
      </c>
      <c r="U29" s="344" t="s">
        <v>88</v>
      </c>
      <c r="V29" s="345"/>
    </row>
    <row r="30" spans="1:22" ht="20.25" customHeight="1" thickBot="1" x14ac:dyDescent="0.3">
      <c r="A30" s="367"/>
      <c r="B30" s="368"/>
      <c r="C30" s="369"/>
      <c r="D30" s="350"/>
      <c r="E30" s="350"/>
      <c r="F30" s="363"/>
      <c r="G30" s="363"/>
      <c r="H30" s="363"/>
      <c r="I30" s="349"/>
      <c r="J30" s="361"/>
      <c r="L30" s="359"/>
      <c r="M30" s="350"/>
      <c r="N30" s="350"/>
      <c r="O30" s="350"/>
      <c r="P30" s="350"/>
      <c r="Q30" s="350"/>
      <c r="R30" s="350"/>
      <c r="S30" s="362"/>
      <c r="U30" s="61" t="s">
        <v>1</v>
      </c>
      <c r="V30" s="46" t="s">
        <v>38</v>
      </c>
    </row>
    <row r="31" spans="1:22" ht="20.100000000000001" customHeight="1" thickBot="1" x14ac:dyDescent="0.3">
      <c r="A31" s="3" t="s">
        <v>2</v>
      </c>
      <c r="B31" s="4"/>
      <c r="C31" s="7">
        <f t="shared" ref="C31:J31" si="20">SUM(C32:C44)</f>
        <v>522001241</v>
      </c>
      <c r="D31" s="8">
        <f t="shared" si="20"/>
        <v>577711455</v>
      </c>
      <c r="E31" s="8">
        <f t="shared" si="20"/>
        <v>623355917</v>
      </c>
      <c r="F31" s="8">
        <f t="shared" si="20"/>
        <v>683536290</v>
      </c>
      <c r="G31" s="8">
        <f t="shared" si="20"/>
        <v>539548771</v>
      </c>
      <c r="H31" s="8">
        <f t="shared" si="20"/>
        <v>579214372</v>
      </c>
      <c r="I31" s="8">
        <f t="shared" si="20"/>
        <v>730741086</v>
      </c>
      <c r="J31" s="80">
        <f t="shared" si="20"/>
        <v>773062527</v>
      </c>
      <c r="L31" s="43">
        <f>C31/C48</f>
        <v>0.61627549998513154</v>
      </c>
      <c r="M31" s="15">
        <f>D31/D48</f>
        <v>0.62152179077118219</v>
      </c>
      <c r="N31" s="15">
        <f>E31/E48</f>
        <v>0.63882028031149374</v>
      </c>
      <c r="O31" s="172">
        <f>F31/F48</f>
        <v>0.64975710426875311</v>
      </c>
      <c r="P31" s="172">
        <f>G31/G48</f>
        <v>0.65932397151690492</v>
      </c>
      <c r="Q31" s="172">
        <f t="shared" ref="Q31:R31" si="21">H31/H48</f>
        <v>0.68554042504591606</v>
      </c>
      <c r="R31" s="172">
        <f t="shared" si="21"/>
        <v>0.65145972187493251</v>
      </c>
      <c r="S31" s="16">
        <f>J31/J48</f>
        <v>0.65531334872691616</v>
      </c>
      <c r="U31" s="72">
        <f>(J31-I31)/I31</f>
        <v>5.7915781404413877E-2</v>
      </c>
      <c r="V31" s="71">
        <f>(S31-R31)*100</f>
        <v>0.38536268519836492</v>
      </c>
    </row>
    <row r="32" spans="1:22" ht="20.100000000000001" customHeight="1" x14ac:dyDescent="0.25">
      <c r="A32" s="23"/>
      <c r="B32" t="s">
        <v>10</v>
      </c>
      <c r="C32" s="9">
        <v>82481770</v>
      </c>
      <c r="D32" s="33">
        <v>93437664</v>
      </c>
      <c r="E32" s="33">
        <v>97313334</v>
      </c>
      <c r="F32" s="33">
        <v>104246485</v>
      </c>
      <c r="G32" s="33">
        <v>83487743</v>
      </c>
      <c r="H32" s="33">
        <v>86055012</v>
      </c>
      <c r="I32" s="33">
        <v>109526583</v>
      </c>
      <c r="J32" s="11">
        <v>117856248</v>
      </c>
      <c r="L32" s="66">
        <f t="shared" ref="L32:L44" si="22">C32/$C$31</f>
        <v>0.15801067798610846</v>
      </c>
      <c r="M32" s="17">
        <f t="shared" ref="M32:M44" si="23">D32/$D$31</f>
        <v>0.16173759961190315</v>
      </c>
      <c r="N32" s="17">
        <f t="shared" ref="N32:N44" si="24">E32/$E$31</f>
        <v>0.15611199211573379</v>
      </c>
      <c r="O32" s="35">
        <f t="shared" ref="O32:O44" si="25">F32/$F$31</f>
        <v>0.15251053459063599</v>
      </c>
      <c r="P32" s="35">
        <f t="shared" ref="P32:P44" si="26">G32/$G$31</f>
        <v>0.15473623050843721</v>
      </c>
      <c r="Q32" s="35">
        <f>H32/$H$31</f>
        <v>0.14857195566963591</v>
      </c>
      <c r="R32" s="35">
        <f t="shared" ref="R32:R44" si="27">I32/$I$31</f>
        <v>0.14988425462640539</v>
      </c>
      <c r="S32" s="18">
        <f t="shared" ref="S32:S44" si="28">J32/$J$31</f>
        <v>0.15245370702077762</v>
      </c>
      <c r="U32" s="73">
        <f t="shared" ref="U32:U48" si="29">(J32-I32)/I32</f>
        <v>7.605153718709548E-2</v>
      </c>
      <c r="V32" s="74">
        <f t="shared" ref="V32:V48" si="30">(S32-R32)*100</f>
        <v>0.25694523943722292</v>
      </c>
    </row>
    <row r="33" spans="1:22" ht="20.100000000000001" customHeight="1" x14ac:dyDescent="0.25">
      <c r="A33" s="23"/>
      <c r="B33" t="s">
        <v>18</v>
      </c>
      <c r="C33" s="9">
        <v>2459083</v>
      </c>
      <c r="D33" s="33">
        <v>3643226</v>
      </c>
      <c r="E33" s="33">
        <v>2343015</v>
      </c>
      <c r="F33" s="33">
        <v>2552109</v>
      </c>
      <c r="G33" s="33">
        <v>1732037</v>
      </c>
      <c r="H33" s="33">
        <v>1838804</v>
      </c>
      <c r="I33" s="33">
        <v>2591105</v>
      </c>
      <c r="J33" s="11">
        <v>2881330</v>
      </c>
      <c r="L33" s="66">
        <f t="shared" si="22"/>
        <v>4.7108757735692813E-3</v>
      </c>
      <c r="M33" s="17">
        <f t="shared" si="23"/>
        <v>6.3063073589219379E-3</v>
      </c>
      <c r="N33" s="17">
        <f t="shared" si="24"/>
        <v>3.7587114136593655E-3</v>
      </c>
      <c r="O33" s="35">
        <f t="shared" si="25"/>
        <v>3.7336847177492213E-3</v>
      </c>
      <c r="P33" s="35">
        <f t="shared" si="26"/>
        <v>3.210158363978555E-3</v>
      </c>
      <c r="Q33" s="35">
        <f t="shared" ref="Q33:Q44" si="31">H33/$H$31</f>
        <v>3.1746518886447798E-3</v>
      </c>
      <c r="R33" s="35">
        <f t="shared" si="27"/>
        <v>3.5458591964267904E-3</v>
      </c>
      <c r="S33" s="18">
        <f t="shared" si="28"/>
        <v>3.7271629387877446E-3</v>
      </c>
      <c r="U33" s="73">
        <f t="shared" si="29"/>
        <v>0.11200819727490781</v>
      </c>
      <c r="V33" s="74">
        <f t="shared" si="30"/>
        <v>1.8130374236095426E-2</v>
      </c>
    </row>
    <row r="34" spans="1:22" ht="20.100000000000001" customHeight="1" x14ac:dyDescent="0.25">
      <c r="A34" s="23"/>
      <c r="B34" t="s">
        <v>15</v>
      </c>
      <c r="C34" s="9">
        <v>83753679</v>
      </c>
      <c r="D34" s="33">
        <v>105319162</v>
      </c>
      <c r="E34" s="33">
        <v>111596848</v>
      </c>
      <c r="F34" s="33">
        <v>124035711</v>
      </c>
      <c r="G34" s="33">
        <v>101902062</v>
      </c>
      <c r="H34" s="33">
        <v>115445972</v>
      </c>
      <c r="I34" s="33">
        <v>155180649</v>
      </c>
      <c r="J34" s="11">
        <v>165020708</v>
      </c>
      <c r="L34" s="66">
        <f t="shared" si="22"/>
        <v>0.16044727947303863</v>
      </c>
      <c r="M34" s="17">
        <f t="shared" si="23"/>
        <v>0.18230409158149721</v>
      </c>
      <c r="N34" s="17">
        <f t="shared" si="24"/>
        <v>0.17902589027642132</v>
      </c>
      <c r="O34" s="35">
        <f t="shared" si="25"/>
        <v>0.18146177871550903</v>
      </c>
      <c r="P34" s="35">
        <f t="shared" si="26"/>
        <v>0.18886533984895315</v>
      </c>
      <c r="Q34" s="35">
        <f t="shared" si="31"/>
        <v>0.19931475733478518</v>
      </c>
      <c r="R34" s="35">
        <f t="shared" si="27"/>
        <v>0.21236064588819356</v>
      </c>
      <c r="S34" s="18">
        <f t="shared" si="28"/>
        <v>0.21346359736306297</v>
      </c>
      <c r="U34" s="73">
        <f t="shared" si="29"/>
        <v>6.3410348283824997E-2</v>
      </c>
      <c r="V34" s="74">
        <f t="shared" si="30"/>
        <v>0.11029514748694125</v>
      </c>
    </row>
    <row r="35" spans="1:22" ht="20.100000000000001" customHeight="1" x14ac:dyDescent="0.25">
      <c r="A35" s="23"/>
      <c r="B35" t="s">
        <v>8</v>
      </c>
      <c r="C35" s="9">
        <v>379930</v>
      </c>
      <c r="D35" s="33">
        <v>237175</v>
      </c>
      <c r="E35" s="33">
        <v>674966</v>
      </c>
      <c r="F35" s="33">
        <v>662159</v>
      </c>
      <c r="G35" s="33">
        <v>179299</v>
      </c>
      <c r="H35" s="33"/>
      <c r="I35" s="33"/>
      <c r="J35" s="11"/>
      <c r="L35" s="66">
        <f t="shared" si="22"/>
        <v>7.2783351869464235E-4</v>
      </c>
      <c r="M35" s="17">
        <f t="shared" si="23"/>
        <v>4.1054231822354985E-4</v>
      </c>
      <c r="N35" s="17">
        <f t="shared" si="24"/>
        <v>1.0827939249351828E-3</v>
      </c>
      <c r="O35" s="35">
        <f t="shared" si="25"/>
        <v>9.687254498221301E-4</v>
      </c>
      <c r="P35" s="35">
        <f t="shared" si="26"/>
        <v>3.323128688954052E-4</v>
      </c>
      <c r="Q35" s="35">
        <f t="shared" si="31"/>
        <v>0</v>
      </c>
      <c r="R35" s="35">
        <f t="shared" si="27"/>
        <v>0</v>
      </c>
      <c r="S35" s="18">
        <f t="shared" si="28"/>
        <v>0</v>
      </c>
      <c r="U35" s="73" t="e">
        <f t="shared" si="29"/>
        <v>#DIV/0!</v>
      </c>
      <c r="V35" s="74">
        <f t="shared" si="30"/>
        <v>0</v>
      </c>
    </row>
    <row r="36" spans="1:22" ht="20.100000000000001" customHeight="1" x14ac:dyDescent="0.25">
      <c r="A36" s="23"/>
      <c r="B36" t="s">
        <v>16</v>
      </c>
      <c r="C36" s="9">
        <v>339653</v>
      </c>
      <c r="D36" s="33">
        <v>184063</v>
      </c>
      <c r="E36" s="33">
        <v>176558</v>
      </c>
      <c r="F36" s="33">
        <v>239017</v>
      </c>
      <c r="G36" s="33">
        <v>451176</v>
      </c>
      <c r="H36" s="33">
        <v>229205</v>
      </c>
      <c r="I36" s="33">
        <v>316641</v>
      </c>
      <c r="J36" s="11">
        <v>316154</v>
      </c>
      <c r="L36" s="66">
        <f t="shared" si="22"/>
        <v>6.5067469830019042E-4</v>
      </c>
      <c r="M36" s="17">
        <f t="shared" si="23"/>
        <v>3.1860714965397389E-4</v>
      </c>
      <c r="N36" s="17">
        <f t="shared" si="24"/>
        <v>2.8323786649802506E-4</v>
      </c>
      <c r="O36" s="35">
        <f t="shared" si="25"/>
        <v>3.4967711809419806E-4</v>
      </c>
      <c r="P36" s="35">
        <f t="shared" si="26"/>
        <v>8.3620985580930925E-4</v>
      </c>
      <c r="Q36" s="35">
        <f t="shared" si="31"/>
        <v>3.9571704550176459E-4</v>
      </c>
      <c r="R36" s="35">
        <f t="shared" si="27"/>
        <v>4.3331489917073035E-4</v>
      </c>
      <c r="S36" s="18">
        <f t="shared" si="28"/>
        <v>4.0896303850982031E-4</v>
      </c>
      <c r="U36" s="73">
        <f t="shared" si="29"/>
        <v>-1.5380193973616809E-3</v>
      </c>
      <c r="V36" s="74">
        <f t="shared" si="30"/>
        <v>-2.435186066091004E-3</v>
      </c>
    </row>
    <row r="37" spans="1:22" ht="20.100000000000001" customHeight="1" x14ac:dyDescent="0.25">
      <c r="A37" s="23"/>
      <c r="B37" t="s">
        <v>13</v>
      </c>
      <c r="C37" s="9">
        <v>2716697</v>
      </c>
      <c r="D37" s="33">
        <v>2538731</v>
      </c>
      <c r="E37" s="33">
        <v>3441297</v>
      </c>
      <c r="F37" s="33">
        <v>3002154</v>
      </c>
      <c r="G37" s="33">
        <v>2009575</v>
      </c>
      <c r="H37" s="33">
        <v>1909258</v>
      </c>
      <c r="I37" s="33">
        <v>2431541</v>
      </c>
      <c r="J37" s="11">
        <v>2854289</v>
      </c>
      <c r="L37" s="66">
        <f t="shared" si="22"/>
        <v>5.2043880102576228E-3</v>
      </c>
      <c r="M37" s="17">
        <f t="shared" si="23"/>
        <v>4.3944619377505678E-3</v>
      </c>
      <c r="N37" s="17">
        <f t="shared" si="24"/>
        <v>5.5205973123056114E-3</v>
      </c>
      <c r="O37" s="35">
        <f t="shared" si="25"/>
        <v>4.39209160350506E-3</v>
      </c>
      <c r="P37" s="35">
        <f t="shared" si="26"/>
        <v>3.7245474515222275E-3</v>
      </c>
      <c r="Q37" s="35">
        <f t="shared" si="31"/>
        <v>3.2962890637665324E-3</v>
      </c>
      <c r="R37" s="35">
        <f t="shared" si="27"/>
        <v>3.3275000497234941E-3</v>
      </c>
      <c r="S37" s="18">
        <f t="shared" si="28"/>
        <v>3.6921838794548114E-3</v>
      </c>
      <c r="U37" s="73">
        <f t="shared" si="29"/>
        <v>0.17386011586890782</v>
      </c>
      <c r="V37" s="74">
        <f t="shared" si="30"/>
        <v>3.6468382973131729E-2</v>
      </c>
    </row>
    <row r="38" spans="1:22" ht="20.100000000000001" customHeight="1" x14ac:dyDescent="0.25">
      <c r="A38" s="23"/>
      <c r="B38" t="s">
        <v>17</v>
      </c>
      <c r="C38" s="9">
        <v>33688126</v>
      </c>
      <c r="D38" s="33">
        <v>30997965</v>
      </c>
      <c r="E38" s="33">
        <v>30882257</v>
      </c>
      <c r="F38" s="33">
        <v>32577228</v>
      </c>
      <c r="G38" s="33">
        <v>24438871</v>
      </c>
      <c r="H38" s="33">
        <v>24170762</v>
      </c>
      <c r="I38" s="33">
        <v>35140000</v>
      </c>
      <c r="J38" s="11">
        <v>36868590</v>
      </c>
      <c r="L38" s="66">
        <f t="shared" si="22"/>
        <v>6.4536486418046657E-2</v>
      </c>
      <c r="M38" s="17">
        <f t="shared" si="23"/>
        <v>5.3656483235216448E-2</v>
      </c>
      <c r="N38" s="17">
        <f t="shared" si="24"/>
        <v>4.9541932879414698E-2</v>
      </c>
      <c r="O38" s="35">
        <f t="shared" si="25"/>
        <v>4.7659836758630621E-2</v>
      </c>
      <c r="P38" s="35">
        <f t="shared" si="26"/>
        <v>4.5295017454501811E-2</v>
      </c>
      <c r="Q38" s="35">
        <f t="shared" si="31"/>
        <v>4.1730252508306198E-2</v>
      </c>
      <c r="R38" s="35">
        <f t="shared" si="27"/>
        <v>4.8088167852108427E-2</v>
      </c>
      <c r="S38" s="18">
        <f t="shared" si="28"/>
        <v>4.7691601535874213E-2</v>
      </c>
      <c r="U38" s="73">
        <f t="shared" si="29"/>
        <v>4.9191519635742746E-2</v>
      </c>
      <c r="V38" s="74">
        <f t="shared" si="30"/>
        <v>-3.965663162342134E-2</v>
      </c>
    </row>
    <row r="39" spans="1:22" ht="20.100000000000001" customHeight="1" x14ac:dyDescent="0.25">
      <c r="A39" s="23"/>
      <c r="B39" t="s">
        <v>86</v>
      </c>
      <c r="C39" s="9">
        <v>1956143</v>
      </c>
      <c r="D39" s="33">
        <v>2271046</v>
      </c>
      <c r="E39" s="33">
        <v>3765263</v>
      </c>
      <c r="F39" s="33">
        <v>5572502</v>
      </c>
      <c r="G39" s="33">
        <v>5162818</v>
      </c>
      <c r="H39" s="33">
        <v>5179361</v>
      </c>
      <c r="I39" s="33">
        <v>6566101</v>
      </c>
      <c r="J39" s="11">
        <v>8037265</v>
      </c>
      <c r="L39" s="66">
        <f t="shared" si="22"/>
        <v>3.7473914741133728E-3</v>
      </c>
      <c r="M39" s="17">
        <f t="shared" si="23"/>
        <v>3.9311077880565823E-3</v>
      </c>
      <c r="N39" s="17">
        <f t="shared" si="24"/>
        <v>6.0403100336657266E-3</v>
      </c>
      <c r="O39" s="35">
        <f t="shared" si="25"/>
        <v>8.1524596155677417E-3</v>
      </c>
      <c r="P39" s="35">
        <f t="shared" si="26"/>
        <v>9.5687698267410189E-3</v>
      </c>
      <c r="Q39" s="35">
        <f t="shared" si="31"/>
        <v>8.9420450361338763E-3</v>
      </c>
      <c r="R39" s="35">
        <f t="shared" si="27"/>
        <v>8.9855369101279736E-3</v>
      </c>
      <c r="S39" s="18">
        <f t="shared" si="28"/>
        <v>1.0396655793406475E-2</v>
      </c>
      <c r="U39" s="73">
        <f t="shared" si="29"/>
        <v>0.22405442742961157</v>
      </c>
      <c r="V39" s="74">
        <f t="shared" si="30"/>
        <v>0.14111188832785018</v>
      </c>
    </row>
    <row r="40" spans="1:22" ht="20.100000000000001" customHeight="1" x14ac:dyDescent="0.25">
      <c r="A40" s="23"/>
      <c r="B40" t="s">
        <v>9</v>
      </c>
      <c r="C40" s="9">
        <v>16722680</v>
      </c>
      <c r="D40" s="33">
        <v>20816001</v>
      </c>
      <c r="E40" s="33">
        <v>25150475</v>
      </c>
      <c r="F40" s="33">
        <v>23465572</v>
      </c>
      <c r="G40" s="33">
        <v>18127837</v>
      </c>
      <c r="H40" s="33">
        <v>23301790</v>
      </c>
      <c r="I40" s="33">
        <v>30672373</v>
      </c>
      <c r="J40" s="11">
        <v>27901799</v>
      </c>
      <c r="L40" s="66">
        <f t="shared" si="22"/>
        <v>3.2035709279089629E-2</v>
      </c>
      <c r="M40" s="17">
        <f t="shared" si="23"/>
        <v>3.6031830111452438E-2</v>
      </c>
      <c r="N40" s="17">
        <f t="shared" si="24"/>
        <v>4.0346893827591594E-2</v>
      </c>
      <c r="O40" s="35">
        <f t="shared" si="25"/>
        <v>3.432966521792135E-2</v>
      </c>
      <c r="P40" s="35">
        <f t="shared" si="26"/>
        <v>3.3598143438269459E-2</v>
      </c>
      <c r="Q40" s="35">
        <f t="shared" si="31"/>
        <v>4.0229992773729031E-2</v>
      </c>
      <c r="R40" s="35">
        <f t="shared" si="27"/>
        <v>4.1974337542586185E-2</v>
      </c>
      <c r="S40" s="18">
        <f t="shared" si="28"/>
        <v>3.6092551411433242E-2</v>
      </c>
      <c r="U40" s="73">
        <f t="shared" si="29"/>
        <v>-9.0327996467700761E-2</v>
      </c>
      <c r="V40" s="74">
        <f t="shared" si="30"/>
        <v>-0.58817861311529429</v>
      </c>
    </row>
    <row r="41" spans="1:22" ht="20.100000000000001" customHeight="1" x14ac:dyDescent="0.25">
      <c r="A41" s="23"/>
      <c r="B41" t="s">
        <v>12</v>
      </c>
      <c r="C41" s="9">
        <v>18197563</v>
      </c>
      <c r="D41" s="33">
        <v>19595246</v>
      </c>
      <c r="E41" s="33">
        <v>19393201</v>
      </c>
      <c r="F41" s="33">
        <v>33026643</v>
      </c>
      <c r="G41" s="33">
        <v>27580400</v>
      </c>
      <c r="H41" s="33">
        <v>27639762</v>
      </c>
      <c r="I41" s="33">
        <v>35594671</v>
      </c>
      <c r="J41" s="11">
        <v>34973386</v>
      </c>
      <c r="L41" s="66">
        <f t="shared" si="22"/>
        <v>3.4861148922057827E-2</v>
      </c>
      <c r="M41" s="17">
        <f t="shared" si="23"/>
        <v>3.3918742359020732E-2</v>
      </c>
      <c r="N41" s="17">
        <f t="shared" si="24"/>
        <v>3.1110960000721385E-2</v>
      </c>
      <c r="O41" s="35">
        <f t="shared" si="25"/>
        <v>4.8317321966914149E-2</v>
      </c>
      <c r="P41" s="35">
        <f t="shared" si="26"/>
        <v>5.1117529095437417E-2</v>
      </c>
      <c r="Q41" s="35">
        <f t="shared" si="31"/>
        <v>4.7719399476503319E-2</v>
      </c>
      <c r="R41" s="35">
        <f t="shared" si="27"/>
        <v>4.8710373184080141E-2</v>
      </c>
      <c r="S41" s="18">
        <f t="shared" si="28"/>
        <v>4.5240048221869125E-2</v>
      </c>
      <c r="U41" s="73">
        <f t="shared" si="29"/>
        <v>-1.7454438615263503E-2</v>
      </c>
      <c r="V41" s="74">
        <f t="shared" si="30"/>
        <v>-0.34703249622110161</v>
      </c>
    </row>
    <row r="42" spans="1:22" ht="20.100000000000001" customHeight="1" x14ac:dyDescent="0.25">
      <c r="A42" s="23"/>
      <c r="B42" t="s">
        <v>11</v>
      </c>
      <c r="C42" s="9">
        <v>49142172</v>
      </c>
      <c r="D42" s="33">
        <v>53572253</v>
      </c>
      <c r="E42" s="33">
        <v>64496107</v>
      </c>
      <c r="F42" s="33">
        <v>76521569</v>
      </c>
      <c r="G42" s="33">
        <v>70400165</v>
      </c>
      <c r="H42" s="33">
        <v>78006716</v>
      </c>
      <c r="I42" s="33">
        <v>89118696</v>
      </c>
      <c r="J42" s="11">
        <v>92534135</v>
      </c>
      <c r="L42" s="66">
        <f t="shared" si="22"/>
        <v>9.4141868141650639E-2</v>
      </c>
      <c r="M42" s="17">
        <f t="shared" si="23"/>
        <v>9.2731851751147981E-2</v>
      </c>
      <c r="N42" s="17">
        <f t="shared" si="24"/>
        <v>0.10346594175346538</v>
      </c>
      <c r="O42" s="35">
        <f t="shared" si="25"/>
        <v>0.11194953379871024</v>
      </c>
      <c r="P42" s="35">
        <f t="shared" si="26"/>
        <v>0.13047970597638522</v>
      </c>
      <c r="Q42" s="35">
        <f t="shared" si="31"/>
        <v>0.13467676178449522</v>
      </c>
      <c r="R42" s="35">
        <f t="shared" si="27"/>
        <v>0.1219565968130058</v>
      </c>
      <c r="S42" s="18">
        <f t="shared" si="28"/>
        <v>0.11969812501337294</v>
      </c>
      <c r="U42" s="73">
        <f t="shared" si="29"/>
        <v>3.8324606993800719E-2</v>
      </c>
      <c r="V42" s="74">
        <f t="shared" si="30"/>
        <v>-0.22584717996328579</v>
      </c>
    </row>
    <row r="43" spans="1:22" ht="20.100000000000001" customHeight="1" x14ac:dyDescent="0.25">
      <c r="A43" s="23"/>
      <c r="B43" t="s">
        <v>6</v>
      </c>
      <c r="C43" s="9">
        <v>226269998</v>
      </c>
      <c r="D43" s="33">
        <v>240023993</v>
      </c>
      <c r="E43" s="33">
        <v>256594413</v>
      </c>
      <c r="F43" s="33">
        <v>271544791</v>
      </c>
      <c r="G43" s="33">
        <v>201158193</v>
      </c>
      <c r="H43" s="33">
        <v>212641752</v>
      </c>
      <c r="I43" s="33">
        <v>259315558</v>
      </c>
      <c r="J43" s="11">
        <v>278791986</v>
      </c>
      <c r="L43" s="66">
        <f t="shared" si="22"/>
        <v>0.433466398598083</v>
      </c>
      <c r="M43" s="17">
        <f t="shared" si="23"/>
        <v>0.41547383373244695</v>
      </c>
      <c r="N43" s="17">
        <f t="shared" si="24"/>
        <v>0.41163387721560685</v>
      </c>
      <c r="O43" s="35">
        <f t="shared" si="25"/>
        <v>0.39726462950489433</v>
      </c>
      <c r="P43" s="35">
        <f t="shared" si="26"/>
        <v>0.37282670967292408</v>
      </c>
      <c r="Q43" s="35">
        <f t="shared" si="31"/>
        <v>0.36712098711528518</v>
      </c>
      <c r="R43" s="35">
        <f t="shared" si="27"/>
        <v>0.35486653613452357</v>
      </c>
      <c r="S43" s="18">
        <f t="shared" si="28"/>
        <v>0.36063316518768473</v>
      </c>
      <c r="U43" s="73">
        <f t="shared" si="29"/>
        <v>7.5107055474087678E-2</v>
      </c>
      <c r="V43" s="74">
        <f t="shared" si="30"/>
        <v>0.57666290531611653</v>
      </c>
    </row>
    <row r="44" spans="1:22" ht="20.100000000000001" customHeight="1" thickBot="1" x14ac:dyDescent="0.3">
      <c r="A44" s="23"/>
      <c r="B44" t="s">
        <v>7</v>
      </c>
      <c r="C44" s="30">
        <v>3893747</v>
      </c>
      <c r="D44" s="41">
        <v>5074930</v>
      </c>
      <c r="E44" s="41">
        <v>7528183</v>
      </c>
      <c r="F44" s="33">
        <v>6090350</v>
      </c>
      <c r="G44" s="33">
        <v>2918595</v>
      </c>
      <c r="H44" s="33">
        <v>2795978</v>
      </c>
      <c r="I44" s="33">
        <v>4287168</v>
      </c>
      <c r="J44" s="11">
        <v>5026637</v>
      </c>
      <c r="L44" s="66">
        <f t="shared" si="22"/>
        <v>7.4592677069899921E-3</v>
      </c>
      <c r="M44" s="17">
        <f t="shared" si="23"/>
        <v>8.7845410647085058E-3</v>
      </c>
      <c r="N44" s="17">
        <f t="shared" si="24"/>
        <v>1.2076861379981093E-2</v>
      </c>
      <c r="O44" s="35">
        <f t="shared" si="25"/>
        <v>8.9100609420459595E-3</v>
      </c>
      <c r="P44" s="35">
        <f t="shared" si="26"/>
        <v>5.4093256381451378E-3</v>
      </c>
      <c r="Q44" s="35">
        <f t="shared" si="31"/>
        <v>4.8271903032129871E-3</v>
      </c>
      <c r="R44" s="35">
        <f t="shared" si="27"/>
        <v>5.8668769036479222E-3</v>
      </c>
      <c r="S44" s="18">
        <f t="shared" si="28"/>
        <v>6.5022385957662649E-3</v>
      </c>
      <c r="U44" s="75">
        <f t="shared" si="29"/>
        <v>0.17248426000567274</v>
      </c>
      <c r="V44" s="76">
        <f t="shared" si="30"/>
        <v>6.3536169211834276E-2</v>
      </c>
    </row>
    <row r="45" spans="1:22" ht="20.100000000000001" customHeight="1" thickBot="1" x14ac:dyDescent="0.3">
      <c r="A45" s="5" t="s">
        <v>46</v>
      </c>
      <c r="B45" s="6"/>
      <c r="C45" s="12">
        <f t="shared" ref="C45:G45" si="32">C46+C47</f>
        <v>325024547</v>
      </c>
      <c r="D45" s="34">
        <f t="shared" si="32"/>
        <v>351799728</v>
      </c>
      <c r="E45" s="34">
        <f t="shared" si="32"/>
        <v>352436393</v>
      </c>
      <c r="F45" s="34">
        <f t="shared" si="32"/>
        <v>368451115</v>
      </c>
      <c r="G45" s="34">
        <f t="shared" si="32"/>
        <v>278787577</v>
      </c>
      <c r="H45" s="34">
        <v>265687476</v>
      </c>
      <c r="I45" s="34">
        <v>390956943</v>
      </c>
      <c r="J45" s="14">
        <v>406621251</v>
      </c>
      <c r="L45" s="19">
        <f t="shared" ref="L45:S45" si="33">C45/C48</f>
        <v>0.38372450001486852</v>
      </c>
      <c r="M45" s="20">
        <f t="shared" si="33"/>
        <v>0.37847820922881786</v>
      </c>
      <c r="N45" s="20">
        <f t="shared" si="33"/>
        <v>0.36117971968850626</v>
      </c>
      <c r="O45" s="20">
        <f t="shared" si="33"/>
        <v>0.35024289573124689</v>
      </c>
      <c r="P45" s="20">
        <f t="shared" si="33"/>
        <v>0.34067602848309508</v>
      </c>
      <c r="Q45" s="20">
        <f t="shared" si="33"/>
        <v>0.31445957495408389</v>
      </c>
      <c r="R45" s="20">
        <f t="shared" si="33"/>
        <v>0.34854027812506749</v>
      </c>
      <c r="S45" s="21">
        <f t="shared" si="33"/>
        <v>0.34468665127308379</v>
      </c>
      <c r="U45" s="72">
        <f t="shared" si="29"/>
        <v>4.0066580938044626E-2</v>
      </c>
      <c r="V45" s="71">
        <f t="shared" si="30"/>
        <v>-0.38536268519837047</v>
      </c>
    </row>
    <row r="46" spans="1:22" ht="20.100000000000001" customHeight="1" x14ac:dyDescent="0.25">
      <c r="A46" s="23"/>
      <c r="B46" t="s">
        <v>4</v>
      </c>
      <c r="C46" s="9">
        <v>4542070</v>
      </c>
      <c r="D46" s="33">
        <v>4503829</v>
      </c>
      <c r="E46" s="33">
        <v>5520666</v>
      </c>
      <c r="F46" s="33">
        <v>9493645</v>
      </c>
      <c r="G46" s="33">
        <v>9166095</v>
      </c>
      <c r="H46" s="33">
        <v>9172934</v>
      </c>
      <c r="I46" s="33">
        <v>11794323</v>
      </c>
      <c r="J46" s="11">
        <v>15532914</v>
      </c>
      <c r="L46" s="66">
        <f>C46/C45</f>
        <v>1.3974544513402552E-2</v>
      </c>
      <c r="M46" s="35">
        <f>D46/D45</f>
        <v>1.2802252649837182E-2</v>
      </c>
      <c r="N46" s="35">
        <f>E46/E45</f>
        <v>1.5664290378774818E-2</v>
      </c>
      <c r="O46" s="35">
        <f>F46/F45</f>
        <v>2.5766362520032001E-2</v>
      </c>
      <c r="P46" s="35">
        <f>G46/G45</f>
        <v>3.2878419830019899E-2</v>
      </c>
      <c r="Q46" s="35">
        <f t="shared" ref="Q46:R46" si="34">H46/H45</f>
        <v>3.4525278112845635E-2</v>
      </c>
      <c r="R46" s="35">
        <f t="shared" si="34"/>
        <v>3.0167831039133126E-2</v>
      </c>
      <c r="S46" s="18">
        <f>J46/J45</f>
        <v>3.8199956253639089E-2</v>
      </c>
      <c r="U46" s="73">
        <f t="shared" si="29"/>
        <v>0.31698224645874123</v>
      </c>
      <c r="V46" s="74">
        <f t="shared" si="30"/>
        <v>0.8032125214505963</v>
      </c>
    </row>
    <row r="47" spans="1:22" ht="20.100000000000001" customHeight="1" thickBot="1" x14ac:dyDescent="0.3">
      <c r="A47" s="23"/>
      <c r="B47" t="s">
        <v>3</v>
      </c>
      <c r="C47" s="30">
        <v>320482477</v>
      </c>
      <c r="D47" s="33">
        <v>347295899</v>
      </c>
      <c r="E47" s="33">
        <v>346915727</v>
      </c>
      <c r="F47" s="33">
        <v>358957470</v>
      </c>
      <c r="G47" s="33">
        <v>269621482</v>
      </c>
      <c r="H47" s="33">
        <v>256514542</v>
      </c>
      <c r="I47" s="33">
        <v>379162620</v>
      </c>
      <c r="J47" s="40">
        <v>391088337</v>
      </c>
      <c r="L47" s="66">
        <f>C47/C45</f>
        <v>0.98602545548659748</v>
      </c>
      <c r="M47" s="35">
        <f>D47/D45</f>
        <v>0.98719774735016286</v>
      </c>
      <c r="N47" s="35">
        <f>E47/E45</f>
        <v>0.98433570962122519</v>
      </c>
      <c r="O47" s="35">
        <f>F47/F45</f>
        <v>0.97423363747996805</v>
      </c>
      <c r="P47" s="35">
        <f>G47/G45</f>
        <v>0.96712158016998007</v>
      </c>
      <c r="Q47" s="35">
        <f t="shared" ref="Q47:R47" si="35">H47/H45</f>
        <v>0.96547472188715433</v>
      </c>
      <c r="R47" s="35">
        <f t="shared" si="35"/>
        <v>0.96983216896086688</v>
      </c>
      <c r="S47" s="64">
        <f>J47/J45</f>
        <v>0.96180004374636086</v>
      </c>
      <c r="U47" s="75">
        <f t="shared" si="29"/>
        <v>3.1452776120177668E-2</v>
      </c>
      <c r="V47" s="76">
        <f t="shared" si="30"/>
        <v>-0.80321252145060251</v>
      </c>
    </row>
    <row r="48" spans="1:22" ht="20.100000000000001" customHeight="1" thickBot="1" x14ac:dyDescent="0.3">
      <c r="A48" s="45" t="s">
        <v>5</v>
      </c>
      <c r="B48" s="70"/>
      <c r="C48" s="54">
        <f t="shared" ref="C48:J48" si="36">C31+C45</f>
        <v>847025788</v>
      </c>
      <c r="D48" s="55">
        <f t="shared" si="36"/>
        <v>929511183</v>
      </c>
      <c r="E48" s="55">
        <f t="shared" si="36"/>
        <v>975792310</v>
      </c>
      <c r="F48" s="55">
        <f t="shared" si="36"/>
        <v>1051987405</v>
      </c>
      <c r="G48" s="55">
        <f t="shared" si="36"/>
        <v>818336348</v>
      </c>
      <c r="H48" s="55">
        <f t="shared" si="36"/>
        <v>844901848</v>
      </c>
      <c r="I48" s="55">
        <f t="shared" si="36"/>
        <v>1121698029</v>
      </c>
      <c r="J48" s="55">
        <f t="shared" si="36"/>
        <v>1179683778</v>
      </c>
      <c r="L48" s="59">
        <f>L31+L45</f>
        <v>1</v>
      </c>
      <c r="M48" s="56">
        <f>M31+M45</f>
        <v>1</v>
      </c>
      <c r="N48" s="56">
        <f>N31+N45</f>
        <v>1</v>
      </c>
      <c r="O48" s="56">
        <f t="shared" ref="O48:R48" si="37">O31+O45</f>
        <v>1</v>
      </c>
      <c r="P48" s="56">
        <f t="shared" si="37"/>
        <v>1</v>
      </c>
      <c r="Q48" s="56">
        <f t="shared" si="37"/>
        <v>1</v>
      </c>
      <c r="R48" s="56">
        <f t="shared" si="37"/>
        <v>1</v>
      </c>
      <c r="S48" s="60">
        <f t="shared" ref="S48" si="38">S31+S45</f>
        <v>1</v>
      </c>
      <c r="U48" s="63">
        <f t="shared" si="29"/>
        <v>5.1694616109555454E-2</v>
      </c>
      <c r="V48" s="122">
        <f t="shared" si="30"/>
        <v>0</v>
      </c>
    </row>
    <row r="49" spans="1:12" ht="15" customHeight="1" x14ac:dyDescent="0.25"/>
    <row r="50" spans="1:12" ht="15" customHeight="1" x14ac:dyDescent="0.25"/>
    <row r="51" spans="1:12" ht="15" customHeight="1" x14ac:dyDescent="0.25">
      <c r="A51" s="1" t="s">
        <v>27</v>
      </c>
      <c r="L51" s="1" t="str">
        <f>U3</f>
        <v>VARIAÇÃO (JAN-DEZ)</v>
      </c>
    </row>
    <row r="52" spans="1:12" ht="15" customHeight="1" thickBot="1" x14ac:dyDescent="0.3"/>
    <row r="53" spans="1:12" ht="24" customHeight="1" x14ac:dyDescent="0.25">
      <c r="A53" s="355" t="s">
        <v>29</v>
      </c>
      <c r="B53" s="366"/>
      <c r="C53" s="357">
        <v>2016</v>
      </c>
      <c r="D53" s="348">
        <v>2017</v>
      </c>
      <c r="E53" s="348">
        <v>2018</v>
      </c>
      <c r="F53" s="348">
        <v>2019</v>
      </c>
      <c r="G53" s="348">
        <v>2020</v>
      </c>
      <c r="H53" s="348">
        <v>2021</v>
      </c>
      <c r="I53" s="348">
        <v>2022</v>
      </c>
      <c r="J53" s="360">
        <v>2023</v>
      </c>
      <c r="L53" s="351" t="s">
        <v>90</v>
      </c>
    </row>
    <row r="54" spans="1:12" ht="20.100000000000001" customHeight="1" thickBot="1" x14ac:dyDescent="0.3">
      <c r="A54" s="367"/>
      <c r="B54" s="368"/>
      <c r="C54" s="369">
        <v>2016</v>
      </c>
      <c r="D54" s="350">
        <v>2017</v>
      </c>
      <c r="E54" s="350">
        <v>2018</v>
      </c>
      <c r="F54" s="350"/>
      <c r="G54" s="350"/>
      <c r="H54" s="350"/>
      <c r="I54" s="349"/>
      <c r="J54" s="361"/>
      <c r="L54" s="352"/>
    </row>
    <row r="55" spans="1:12" ht="20.100000000000001" customHeight="1" thickBot="1" x14ac:dyDescent="0.3">
      <c r="A55" s="3" t="s">
        <v>2</v>
      </c>
      <c r="B55" s="4"/>
      <c r="C55" s="81">
        <f>C31/C7</f>
        <v>4.7568308475336547</v>
      </c>
      <c r="D55" s="82">
        <f t="shared" ref="D55:E55" si="39">D31/D7</f>
        <v>5.141440611815919</v>
      </c>
      <c r="E55" s="82">
        <f t="shared" si="39"/>
        <v>5.4155944930994329</v>
      </c>
      <c r="F55" s="82">
        <f t="shared" ref="F55:G55" si="40">F31/F7</f>
        <v>5.4857998961083991</v>
      </c>
      <c r="G55" s="82">
        <f t="shared" si="40"/>
        <v>4.8001473258470018</v>
      </c>
      <c r="H55" s="82">
        <f t="shared" ref="H55:J55" si="41">H31/H7</f>
        <v>4.9401974342878567</v>
      </c>
      <c r="I55" s="82">
        <f t="shared" si="41"/>
        <v>5.8868371197550262</v>
      </c>
      <c r="J55" s="260">
        <f t="shared" si="41"/>
        <v>6.2958351605795126</v>
      </c>
      <c r="L55" s="22">
        <f>(J55-I55)/I55</f>
        <v>6.9476704128940872E-2</v>
      </c>
    </row>
    <row r="56" spans="1:12" ht="20.100000000000001" customHeight="1" x14ac:dyDescent="0.25">
      <c r="A56" s="23"/>
      <c r="B56" t="s">
        <v>10</v>
      </c>
      <c r="C56" s="86">
        <f t="shared" ref="C56:E56" si="42">C32/C8</f>
        <v>4.4284265812641523</v>
      </c>
      <c r="D56" s="87">
        <f t="shared" si="42"/>
        <v>4.6757027816022907</v>
      </c>
      <c r="E56" s="87">
        <f t="shared" si="42"/>
        <v>4.7856998097440906</v>
      </c>
      <c r="F56" s="87">
        <f t="shared" ref="F56:G56" si="43">F32/F8</f>
        <v>4.8555469169707486</v>
      </c>
      <c r="G56" s="87">
        <f t="shared" si="43"/>
        <v>4.1952809075036406</v>
      </c>
      <c r="H56" s="87">
        <f t="shared" ref="H56:J56" si="44">H32/H8</f>
        <v>4.2870467191630341</v>
      </c>
      <c r="I56" s="87">
        <f t="shared" si="44"/>
        <v>5.1249612913677014</v>
      </c>
      <c r="J56" s="88">
        <f t="shared" si="44"/>
        <v>5.6584409092279602</v>
      </c>
      <c r="L56" s="163">
        <f t="shared" ref="L56:L72" si="45">(J56-I56)/I56</f>
        <v>0.10409437018750414</v>
      </c>
    </row>
    <row r="57" spans="1:12" ht="20.100000000000001" customHeight="1" x14ac:dyDescent="0.25">
      <c r="A57" s="23"/>
      <c r="B57" t="s">
        <v>18</v>
      </c>
      <c r="C57" s="86">
        <f t="shared" ref="C57:E57" si="46">C33/C9</f>
        <v>4.5605208350719852</v>
      </c>
      <c r="D57" s="87">
        <f t="shared" si="46"/>
        <v>5.2979740105632986</v>
      </c>
      <c r="E57" s="87">
        <f t="shared" si="46"/>
        <v>5.4536789402752657</v>
      </c>
      <c r="F57" s="87">
        <f t="shared" ref="F57:G57" si="47">F33/F9</f>
        <v>6.4971067216215594</v>
      </c>
      <c r="G57" s="87">
        <f t="shared" si="47"/>
        <v>6.2842852685277233</v>
      </c>
      <c r="H57" s="87">
        <f t="shared" ref="H57:J57" si="48">H33/H9</f>
        <v>6.1706281691180669</v>
      </c>
      <c r="I57" s="87">
        <f t="shared" si="48"/>
        <v>6.5572362027776654</v>
      </c>
      <c r="J57" s="88">
        <f t="shared" si="48"/>
        <v>7.4539838416345665</v>
      </c>
      <c r="L57" s="28">
        <f t="shared" si="45"/>
        <v>0.13675695233870577</v>
      </c>
    </row>
    <row r="58" spans="1:12" ht="20.100000000000001" customHeight="1" x14ac:dyDescent="0.25">
      <c r="A58" s="23"/>
      <c r="B58" t="s">
        <v>15</v>
      </c>
      <c r="C58" s="86">
        <f t="shared" ref="C58:E58" si="49">C34/C10</f>
        <v>7.1257603596772681</v>
      </c>
      <c r="D58" s="87">
        <f t="shared" si="49"/>
        <v>7.7304464647275752</v>
      </c>
      <c r="E58" s="87">
        <f t="shared" si="49"/>
        <v>8.490370157118889</v>
      </c>
      <c r="F58" s="87">
        <f t="shared" ref="F58:G58" si="50">F34/F10</f>
        <v>9.6136950596966457</v>
      </c>
      <c r="G58" s="87">
        <f t="shared" si="50"/>
        <v>8.2429188369614383</v>
      </c>
      <c r="H58" s="87">
        <f t="shared" ref="H58:J58" si="51">H34/H10</f>
        <v>8.2312299840267933</v>
      </c>
      <c r="I58" s="87">
        <f t="shared" si="51"/>
        <v>9.6954947002703271</v>
      </c>
      <c r="J58" s="88">
        <f t="shared" si="51"/>
        <v>9.964179225240386</v>
      </c>
      <c r="L58" s="28">
        <f t="shared" si="45"/>
        <v>2.7712306929791576E-2</v>
      </c>
    </row>
    <row r="59" spans="1:12" ht="20.100000000000001" customHeight="1" x14ac:dyDescent="0.25">
      <c r="A59" s="23"/>
      <c r="B59" t="s">
        <v>8</v>
      </c>
      <c r="C59" s="86">
        <f t="shared" ref="C59:E59" si="52">C35/C11</f>
        <v>3.5011749527715064</v>
      </c>
      <c r="D59" s="87">
        <f t="shared" si="52"/>
        <v>2.6659959758551306</v>
      </c>
      <c r="E59" s="87">
        <f t="shared" si="52"/>
        <v>2.6054427545742298</v>
      </c>
      <c r="F59" s="87">
        <f t="shared" ref="F59:G59" si="53">F35/F11</f>
        <v>2.2210337066591532</v>
      </c>
      <c r="G59" s="87">
        <f t="shared" si="53"/>
        <v>2.3463848720800891</v>
      </c>
      <c r="H59" s="87"/>
      <c r="I59" s="87"/>
      <c r="J59" s="88"/>
      <c r="L59" s="28"/>
    </row>
    <row r="60" spans="1:12" ht="20.100000000000001" customHeight="1" x14ac:dyDescent="0.25">
      <c r="A60" s="23"/>
      <c r="B60" t="s">
        <v>16</v>
      </c>
      <c r="C60" s="86">
        <f t="shared" ref="C60:E60" si="54">C36/C12</f>
        <v>10.028136994390316</v>
      </c>
      <c r="D60" s="87">
        <f t="shared" si="54"/>
        <v>6.7565890903751562</v>
      </c>
      <c r="E60" s="87">
        <f t="shared" si="54"/>
        <v>7.4121746431570106</v>
      </c>
      <c r="F60" s="87">
        <f t="shared" ref="F60:G60" si="55">F36/F12</f>
        <v>8.079265819361817</v>
      </c>
      <c r="G60" s="87">
        <f t="shared" si="55"/>
        <v>8.3333518036238718</v>
      </c>
      <c r="H60" s="87">
        <f t="shared" ref="H60:J60" si="56">H36/H12</f>
        <v>7.0151195176445382</v>
      </c>
      <c r="I60" s="87">
        <f t="shared" si="56"/>
        <v>8.3300273597811216</v>
      </c>
      <c r="J60" s="88">
        <f t="shared" si="56"/>
        <v>9.3183800990332468</v>
      </c>
      <c r="L60" s="28">
        <f t="shared" si="45"/>
        <v>0.11864939892323415</v>
      </c>
    </row>
    <row r="61" spans="1:12" ht="20.100000000000001" customHeight="1" x14ac:dyDescent="0.25">
      <c r="A61" s="23"/>
      <c r="B61" t="s">
        <v>13</v>
      </c>
      <c r="C61" s="86">
        <f t="shared" ref="C61:E61" si="57">C37/C13</f>
        <v>2.5565231547833585</v>
      </c>
      <c r="D61" s="87">
        <f t="shared" si="57"/>
        <v>3.3287498623254157</v>
      </c>
      <c r="E61" s="87">
        <f t="shared" si="57"/>
        <v>3.2278217788349703</v>
      </c>
      <c r="F61" s="87">
        <f t="shared" ref="F61:G61" si="58">F37/F13</f>
        <v>3.3963630686523398</v>
      </c>
      <c r="G61" s="87">
        <f t="shared" si="58"/>
        <v>3.9662012137958258</v>
      </c>
      <c r="H61" s="87">
        <f t="shared" ref="H61:J61" si="59">H37/H13</f>
        <v>6.2476537651016377</v>
      </c>
      <c r="I61" s="87">
        <f t="shared" si="59"/>
        <v>7.9382741441564972</v>
      </c>
      <c r="J61" s="88">
        <f t="shared" si="59"/>
        <v>6.8727206620644488</v>
      </c>
      <c r="L61" s="28">
        <f t="shared" si="45"/>
        <v>-0.13422986693857394</v>
      </c>
    </row>
    <row r="62" spans="1:12" ht="20.100000000000001" customHeight="1" x14ac:dyDescent="0.25">
      <c r="A62" s="23"/>
      <c r="B62" t="s">
        <v>17</v>
      </c>
      <c r="C62" s="86">
        <f t="shared" ref="C62:E62" si="60">C38/C14</f>
        <v>5.3955760221934037</v>
      </c>
      <c r="D62" s="87">
        <f t="shared" si="60"/>
        <v>5.1799325929553977</v>
      </c>
      <c r="E62" s="87">
        <f t="shared" si="60"/>
        <v>4.7635860641355796</v>
      </c>
      <c r="F62" s="87">
        <f t="shared" ref="F62:G62" si="61">F38/F14</f>
        <v>4.9454734137691387</v>
      </c>
      <c r="G62" s="87">
        <f t="shared" si="61"/>
        <v>4.481723753518013</v>
      </c>
      <c r="H62" s="87">
        <f t="shared" ref="H62:J62" si="62">H38/H14</f>
        <v>4.50030367248206</v>
      </c>
      <c r="I62" s="87">
        <f t="shared" si="62"/>
        <v>5.7601344927475413</v>
      </c>
      <c r="J62" s="88">
        <f t="shared" si="62"/>
        <v>6.6808945383999419</v>
      </c>
      <c r="L62" s="28">
        <f t="shared" si="45"/>
        <v>0.15985044217486749</v>
      </c>
    </row>
    <row r="63" spans="1:12" ht="20.100000000000001" customHeight="1" x14ac:dyDescent="0.25">
      <c r="A63" s="23"/>
      <c r="B63" t="s">
        <v>86</v>
      </c>
      <c r="C63" s="86">
        <f t="shared" ref="C63:E63" si="63">C39/C15</f>
        <v>5.2504744138606689</v>
      </c>
      <c r="D63" s="87">
        <f t="shared" si="63"/>
        <v>5.4676832997077218</v>
      </c>
      <c r="E63" s="87">
        <f t="shared" si="63"/>
        <v>4.886341132332082</v>
      </c>
      <c r="F63" s="87">
        <f t="shared" ref="F63:G63" si="64">F39/F15</f>
        <v>6.1665436493752672</v>
      </c>
      <c r="G63" s="87">
        <f t="shared" si="64"/>
        <v>6.0691196351111474</v>
      </c>
      <c r="H63" s="87">
        <f t="shared" ref="H63:J63" si="65">H39/H15</f>
        <v>5.1573648389618274</v>
      </c>
      <c r="I63" s="87">
        <f t="shared" si="65"/>
        <v>5.2047472969973683</v>
      </c>
      <c r="J63" s="88">
        <f t="shared" si="65"/>
        <v>5.7375061481451342</v>
      </c>
      <c r="L63" s="28">
        <f t="shared" si="45"/>
        <v>0.10236017634422248</v>
      </c>
    </row>
    <row r="64" spans="1:12" ht="20.100000000000001" customHeight="1" x14ac:dyDescent="0.25">
      <c r="A64" s="23"/>
      <c r="B64" t="s">
        <v>9</v>
      </c>
      <c r="C64" s="86">
        <f t="shared" ref="C64:E64" si="66">C40/C16</f>
        <v>4.2926865832174128</v>
      </c>
      <c r="D64" s="87">
        <f t="shared" si="66"/>
        <v>4.3303679938888893</v>
      </c>
      <c r="E64" s="87">
        <f t="shared" si="66"/>
        <v>4.5876927752226218</v>
      </c>
      <c r="F64" s="87">
        <f t="shared" ref="F64:G64" si="67">F40/F16</f>
        <v>4.4357436801881249</v>
      </c>
      <c r="G64" s="87">
        <f t="shared" si="67"/>
        <v>3.9297965280126252</v>
      </c>
      <c r="H64" s="87">
        <f t="shared" ref="H64:J64" si="68">H40/H16</f>
        <v>4.5109499253330583</v>
      </c>
      <c r="I64" s="87">
        <f t="shared" si="68"/>
        <v>5.5786573481620412</v>
      </c>
      <c r="J64" s="88">
        <f t="shared" si="68"/>
        <v>5.6963616478695451</v>
      </c>
      <c r="L64" s="28">
        <f t="shared" si="45"/>
        <v>2.1099037342073558E-2</v>
      </c>
    </row>
    <row r="65" spans="1:38" ht="20.25" customHeight="1" x14ac:dyDescent="0.25">
      <c r="A65" s="23"/>
      <c r="B65" t="s">
        <v>12</v>
      </c>
      <c r="C65" s="86">
        <f t="shared" ref="C65:E65" si="69">C41/C17</f>
        <v>3.7556244912717505</v>
      </c>
      <c r="D65" s="87">
        <f t="shared" si="69"/>
        <v>3.7671936249771703</v>
      </c>
      <c r="E65" s="87">
        <f t="shared" si="69"/>
        <v>3.7531063004621421</v>
      </c>
      <c r="F65" s="87">
        <f t="shared" ref="F65:G65" si="70">F41/F17</f>
        <v>3.227103290015922</v>
      </c>
      <c r="G65" s="87">
        <f t="shared" si="70"/>
        <v>3.0572923623670283</v>
      </c>
      <c r="H65" s="87">
        <f t="shared" ref="H65:J65" si="71">H41/H17</f>
        <v>3.1149493838906142</v>
      </c>
      <c r="I65" s="87">
        <f t="shared" si="71"/>
        <v>3.742838882519619</v>
      </c>
      <c r="J65" s="88">
        <f t="shared" si="71"/>
        <v>4.2321329494408912</v>
      </c>
      <c r="L65" s="28">
        <f t="shared" si="45"/>
        <v>0.13072806024497835</v>
      </c>
    </row>
    <row r="66" spans="1:38" ht="20.100000000000001" customHeight="1" x14ac:dyDescent="0.25">
      <c r="A66" s="23"/>
      <c r="B66" t="s">
        <v>11</v>
      </c>
      <c r="C66" s="86">
        <f t="shared" ref="C66:E66" si="72">C42/C18</f>
        <v>3.4995901302247181</v>
      </c>
      <c r="D66" s="87">
        <f t="shared" si="72"/>
        <v>3.6172306493557351</v>
      </c>
      <c r="E66" s="87">
        <f t="shared" si="72"/>
        <v>3.6593951137034177</v>
      </c>
      <c r="F66" s="87">
        <f t="shared" ref="F66:G66" si="73">F42/F18</f>
        <v>3.8105394511720654</v>
      </c>
      <c r="G66" s="87">
        <f t="shared" si="73"/>
        <v>3.4404899265721021</v>
      </c>
      <c r="H66" s="87">
        <f t="shared" ref="H66:J66" si="74">H42/H18</f>
        <v>3.5800973454808123</v>
      </c>
      <c r="I66" s="87">
        <f t="shared" si="74"/>
        <v>4.191780330940067</v>
      </c>
      <c r="J66" s="88">
        <f t="shared" si="74"/>
        <v>4.3369204478981409</v>
      </c>
      <c r="L66" s="28">
        <f t="shared" si="45"/>
        <v>3.4624933918119744E-2</v>
      </c>
    </row>
    <row r="67" spans="1:38" s="1" customFormat="1" ht="20.100000000000001" customHeight="1" x14ac:dyDescent="0.25">
      <c r="A67" s="23"/>
      <c r="B67" t="s">
        <v>6</v>
      </c>
      <c r="C67" s="86">
        <f t="shared" ref="C67:E67" si="75">C43/C19</f>
        <v>4.7210329562613307</v>
      </c>
      <c r="D67" s="87">
        <f t="shared" si="75"/>
        <v>5.2663768386484637</v>
      </c>
      <c r="E67" s="87">
        <f t="shared" si="75"/>
        <v>5.8535288582290521</v>
      </c>
      <c r="F67" s="87">
        <f t="shared" ref="F67:G67" si="76">F43/F19</f>
        <v>6.0191776162717172</v>
      </c>
      <c r="G67" s="87">
        <f t="shared" si="76"/>
        <v>5.2108803360939211</v>
      </c>
      <c r="H67" s="87">
        <f t="shared" ref="H67:J67" si="77">H43/H19</f>
        <v>5.3047071104342907</v>
      </c>
      <c r="I67" s="87">
        <f t="shared" si="77"/>
        <v>6.164554880585615</v>
      </c>
      <c r="J67" s="88">
        <f t="shared" si="77"/>
        <v>6.5137104579482692</v>
      </c>
      <c r="K67"/>
      <c r="L67" s="28">
        <f t="shared" si="45"/>
        <v>5.6639219558620502E-2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I67"/>
      <c r="AJ67"/>
      <c r="AK67"/>
      <c r="AL67"/>
    </row>
    <row r="68" spans="1:38" ht="20.100000000000001" customHeight="1" thickBot="1" x14ac:dyDescent="0.3">
      <c r="A68" s="23"/>
      <c r="B68" t="s">
        <v>7</v>
      </c>
      <c r="C68" s="89">
        <f t="shared" ref="C68:E68" si="78">C44/C20</f>
        <v>13.606317179877836</v>
      </c>
      <c r="D68" s="90">
        <f t="shared" si="78"/>
        <v>12.864860068951531</v>
      </c>
      <c r="E68" s="90">
        <f t="shared" si="78"/>
        <v>15.569859982213398</v>
      </c>
      <c r="F68" s="90">
        <f t="shared" ref="F68:G68" si="79">F44/F20</f>
        <v>14.675860440346899</v>
      </c>
      <c r="G68" s="90">
        <f t="shared" si="79"/>
        <v>13.064319030268306</v>
      </c>
      <c r="H68" s="90">
        <f t="shared" ref="H68:J68" si="80">H44/H20</f>
        <v>12.607329984578895</v>
      </c>
      <c r="I68" s="90">
        <f t="shared" si="80"/>
        <v>13.440409309791333</v>
      </c>
      <c r="J68" s="91">
        <f t="shared" si="80"/>
        <v>14.549677116831317</v>
      </c>
      <c r="L68" s="32">
        <f t="shared" si="45"/>
        <v>8.2532293583639824E-2</v>
      </c>
    </row>
    <row r="69" spans="1:38" ht="20.100000000000001" customHeight="1" thickBot="1" x14ac:dyDescent="0.3">
      <c r="A69" s="5" t="s">
        <v>46</v>
      </c>
      <c r="B69" s="6"/>
      <c r="C69" s="92">
        <f t="shared" ref="C69:E69" si="81">C45/C21</f>
        <v>2.2085980084340191</v>
      </c>
      <c r="D69" s="93">
        <f t="shared" si="81"/>
        <v>2.2692122767291418</v>
      </c>
      <c r="E69" s="93">
        <f t="shared" si="81"/>
        <v>2.3654983434630283</v>
      </c>
      <c r="F69" s="93">
        <f t="shared" ref="F69:G69" si="82">F45/F21</f>
        <v>2.3973610187428105</v>
      </c>
      <c r="G69" s="93">
        <f t="shared" si="82"/>
        <v>1.998642762159057</v>
      </c>
      <c r="H69" s="93">
        <f t="shared" ref="H69:J69" si="83">H45/H21</f>
        <v>1.9755397613814689</v>
      </c>
      <c r="I69" s="93">
        <f t="shared" si="83"/>
        <v>2.5524191480017544</v>
      </c>
      <c r="J69" s="94">
        <f t="shared" si="83"/>
        <v>2.6382712699909896</v>
      </c>
      <c r="L69" s="22">
        <f t="shared" si="45"/>
        <v>3.3635589223833931E-2</v>
      </c>
    </row>
    <row r="70" spans="1:38" ht="20.100000000000001" customHeight="1" x14ac:dyDescent="0.25">
      <c r="A70" s="23"/>
      <c r="B70" t="s">
        <v>4</v>
      </c>
      <c r="C70" s="86">
        <f t="shared" ref="C70:E70" si="84">C46/C22</f>
        <v>1.4910810630699185</v>
      </c>
      <c r="D70" s="87">
        <f t="shared" si="84"/>
        <v>1.4135917107149236</v>
      </c>
      <c r="E70" s="87">
        <f t="shared" si="84"/>
        <v>1.2007240014259053</v>
      </c>
      <c r="F70" s="87">
        <f t="shared" ref="F70:G70" si="85">F46/F22</f>
        <v>1.162595999805043</v>
      </c>
      <c r="G70" s="87">
        <f t="shared" si="85"/>
        <v>1.1063212459997958</v>
      </c>
      <c r="H70" s="87">
        <f t="shared" ref="H70:J70" si="86">H46/H22</f>
        <v>1.2733483346960419</v>
      </c>
      <c r="I70" s="87">
        <f t="shared" si="86"/>
        <v>1.4981244107822373</v>
      </c>
      <c r="J70" s="88">
        <f t="shared" si="86"/>
        <v>1.6854998142825659</v>
      </c>
      <c r="L70" s="28">
        <f t="shared" si="45"/>
        <v>0.12507332645523847</v>
      </c>
    </row>
    <row r="71" spans="1:38" ht="20.100000000000001" customHeight="1" thickBot="1" x14ac:dyDescent="0.3">
      <c r="A71" s="23"/>
      <c r="B71" t="s">
        <v>3</v>
      </c>
      <c r="C71" s="89">
        <f t="shared" ref="C71:E71" si="87">C47/C23</f>
        <v>2.2237639411775687</v>
      </c>
      <c r="D71" s="87">
        <f t="shared" si="87"/>
        <v>2.2871652759455343</v>
      </c>
      <c r="E71" s="87">
        <f t="shared" si="87"/>
        <v>2.4025873563910549</v>
      </c>
      <c r="F71" s="87">
        <f t="shared" ref="F71:G71" si="88">F47/F23</f>
        <v>2.4666481680493559</v>
      </c>
      <c r="G71" s="87">
        <f t="shared" si="88"/>
        <v>2.0549909413064369</v>
      </c>
      <c r="H71" s="87">
        <f t="shared" ref="H71:J71" si="89">H47/H23</f>
        <v>2.0152808868499332</v>
      </c>
      <c r="I71" s="87">
        <f t="shared" si="89"/>
        <v>2.6095441608098522</v>
      </c>
      <c r="J71" s="88">
        <f t="shared" si="89"/>
        <v>2.6988637975938916</v>
      </c>
      <c r="L71" s="32">
        <f t="shared" si="45"/>
        <v>3.4228061025156117E-2</v>
      </c>
    </row>
    <row r="72" spans="1:38" ht="20.100000000000001" customHeight="1" thickBot="1" x14ac:dyDescent="0.3">
      <c r="A72" s="45" t="s">
        <v>5</v>
      </c>
      <c r="B72" s="70"/>
      <c r="C72" s="95">
        <f t="shared" ref="C72:E72" si="90">C48/C24</f>
        <v>3.2970969843703326</v>
      </c>
      <c r="D72" s="96">
        <f t="shared" si="90"/>
        <v>3.476167647680859</v>
      </c>
      <c r="E72" s="96">
        <f t="shared" si="90"/>
        <v>3.6948644296680007</v>
      </c>
      <c r="F72" s="96">
        <f t="shared" ref="F72:G72" si="91">F48/F24</f>
        <v>3.7801661091711316</v>
      </c>
      <c r="G72" s="96">
        <f t="shared" si="91"/>
        <v>3.2487717861701064</v>
      </c>
      <c r="H72" s="96">
        <f t="shared" ref="H72:J72" si="92">H48/H24</f>
        <v>3.3563314215461371</v>
      </c>
      <c r="I72" s="96">
        <f t="shared" si="92"/>
        <v>4.0450340304366899</v>
      </c>
      <c r="J72" s="245">
        <f t="shared" si="92"/>
        <v>4.2601144197170759</v>
      </c>
      <c r="L72" s="97">
        <f t="shared" si="45"/>
        <v>5.3171465965928262E-2</v>
      </c>
    </row>
    <row r="74" spans="1:38" ht="15.75" x14ac:dyDescent="0.25">
      <c r="A74" s="69" t="s">
        <v>39</v>
      </c>
    </row>
  </sheetData>
  <mergeCells count="46">
    <mergeCell ref="D53:D54"/>
    <mergeCell ref="E53:E54"/>
    <mergeCell ref="D29:D30"/>
    <mergeCell ref="J53:J54"/>
    <mergeCell ref="I53:I54"/>
    <mergeCell ref="F29:F30"/>
    <mergeCell ref="F53:F54"/>
    <mergeCell ref="G29:G30"/>
    <mergeCell ref="G53:G54"/>
    <mergeCell ref="H53:H54"/>
    <mergeCell ref="A53:B54"/>
    <mergeCell ref="A29:B30"/>
    <mergeCell ref="C29:C30"/>
    <mergeCell ref="A5:B6"/>
    <mergeCell ref="C5:C6"/>
    <mergeCell ref="C53:C54"/>
    <mergeCell ref="D5:D6"/>
    <mergeCell ref="E5:E6"/>
    <mergeCell ref="U5:V5"/>
    <mergeCell ref="L5:L6"/>
    <mergeCell ref="M5:M6"/>
    <mergeCell ref="N5:N6"/>
    <mergeCell ref="J5:J6"/>
    <mergeCell ref="S5:S6"/>
    <mergeCell ref="I5:I6"/>
    <mergeCell ref="R5:R6"/>
    <mergeCell ref="F5:F6"/>
    <mergeCell ref="O5:O6"/>
    <mergeCell ref="G5:G6"/>
    <mergeCell ref="P5:P6"/>
    <mergeCell ref="H5:H6"/>
    <mergeCell ref="Q5:Q6"/>
    <mergeCell ref="L53:L54"/>
    <mergeCell ref="U29:V29"/>
    <mergeCell ref="E29:E30"/>
    <mergeCell ref="L29:L30"/>
    <mergeCell ref="M29:M30"/>
    <mergeCell ref="N29:N30"/>
    <mergeCell ref="J29:J30"/>
    <mergeCell ref="S29:S30"/>
    <mergeCell ref="I29:I30"/>
    <mergeCell ref="R29:R30"/>
    <mergeCell ref="O29:O30"/>
    <mergeCell ref="P29:P30"/>
    <mergeCell ref="H29:H30"/>
    <mergeCell ref="Q29:Q30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ignoredErrors>
    <ignoredError sqref="K56:K58 K60:K71 K55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65A44A2A-7C64-461D-ADBA-651119CD90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L55:L72</xm:sqref>
        </x14:conditionalFormatting>
        <x14:conditionalFormatting xmlns:xm="http://schemas.microsoft.com/office/excel/2006/main">
          <x14:cfRule type="iconSet" priority="2" id="{71B79002-A3E3-4B6D-8EB5-2F80C3A982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U7:V24</xm:sqref>
        </x14:conditionalFormatting>
        <x14:conditionalFormatting xmlns:xm="http://schemas.microsoft.com/office/excel/2006/main">
          <x14:cfRule type="iconSet" priority="1" id="{BABA0940-7EA2-47AE-BA9D-37CB3DCDE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U31:V48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8">
    <pageSetUpPr fitToPage="1"/>
  </sheetPr>
  <dimension ref="A1:AL74"/>
  <sheetViews>
    <sheetView showGridLines="0" topLeftCell="F26" workbookViewId="0">
      <selection activeCell="V33" sqref="V33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0" width="11.140625" customWidth="1"/>
    <col min="11" max="11" width="2.5703125" customWidth="1"/>
    <col min="12" max="19" width="10.140625" customWidth="1"/>
    <col min="20" max="20" width="2.5703125" customWidth="1"/>
    <col min="21" max="21" width="11.140625" customWidth="1"/>
    <col min="25" max="26" width="9.28515625" customWidth="1"/>
    <col min="27" max="27" width="1.85546875" customWidth="1"/>
    <col min="31" max="31" width="11.5703125" customWidth="1"/>
  </cols>
  <sheetData>
    <row r="1" spans="1:22" x14ac:dyDescent="0.25">
      <c r="A1" s="1" t="s">
        <v>58</v>
      </c>
    </row>
    <row r="2" spans="1:22" x14ac:dyDescent="0.25">
      <c r="A2" s="1"/>
    </row>
    <row r="3" spans="1:22" x14ac:dyDescent="0.25">
      <c r="A3" s="1" t="s">
        <v>22</v>
      </c>
      <c r="L3" s="1" t="s">
        <v>24</v>
      </c>
      <c r="U3" s="1" t="str">
        <f>'2'!T3</f>
        <v>VARIAÇÃO (JAN-DEZ)</v>
      </c>
    </row>
    <row r="4" spans="1:22" ht="15.75" thickBot="1" x14ac:dyDescent="0.3"/>
    <row r="5" spans="1:22" ht="24" customHeight="1" x14ac:dyDescent="0.25">
      <c r="A5" s="355" t="s">
        <v>36</v>
      </c>
      <c r="B5" s="366"/>
      <c r="C5" s="357">
        <v>2016</v>
      </c>
      <c r="D5" s="348">
        <v>2017</v>
      </c>
      <c r="E5" s="348">
        <v>2018</v>
      </c>
      <c r="F5" s="348">
        <v>2019</v>
      </c>
      <c r="G5" s="348">
        <v>2020</v>
      </c>
      <c r="H5" s="348">
        <v>2021</v>
      </c>
      <c r="I5" s="348">
        <v>2022</v>
      </c>
      <c r="J5" s="360">
        <v>2023</v>
      </c>
      <c r="L5" s="340">
        <v>2016</v>
      </c>
      <c r="M5" s="348">
        <v>2017</v>
      </c>
      <c r="N5" s="348">
        <v>2018</v>
      </c>
      <c r="O5" s="353">
        <v>2019</v>
      </c>
      <c r="P5" s="353">
        <v>2020</v>
      </c>
      <c r="Q5" s="353">
        <v>2021</v>
      </c>
      <c r="R5" s="348">
        <v>2022</v>
      </c>
      <c r="S5" s="360">
        <v>2023</v>
      </c>
      <c r="U5" s="344" t="s">
        <v>88</v>
      </c>
      <c r="V5" s="345"/>
    </row>
    <row r="6" spans="1:22" ht="20.25" customHeight="1" thickBot="1" x14ac:dyDescent="0.3">
      <c r="A6" s="367"/>
      <c r="B6" s="368"/>
      <c r="C6" s="369"/>
      <c r="D6" s="350"/>
      <c r="E6" s="350"/>
      <c r="F6" s="350"/>
      <c r="G6" s="350"/>
      <c r="H6" s="350"/>
      <c r="I6" s="349"/>
      <c r="J6" s="361"/>
      <c r="L6" s="359"/>
      <c r="M6" s="350"/>
      <c r="N6" s="350"/>
      <c r="O6" s="363"/>
      <c r="P6" s="363"/>
      <c r="Q6" s="363"/>
      <c r="R6" s="350"/>
      <c r="S6" s="362"/>
      <c r="U6" s="61" t="s">
        <v>0</v>
      </c>
      <c r="V6" s="46" t="s">
        <v>38</v>
      </c>
    </row>
    <row r="7" spans="1:22" ht="20.100000000000001" customHeight="1" thickBot="1" x14ac:dyDescent="0.3">
      <c r="A7" s="3" t="s">
        <v>2</v>
      </c>
      <c r="B7" s="4"/>
      <c r="C7" s="7">
        <f t="shared" ref="C7:J7" si="0">SUM(C8:C20)</f>
        <v>84199496</v>
      </c>
      <c r="D7" s="8">
        <f t="shared" si="0"/>
        <v>84658404</v>
      </c>
      <c r="E7" s="8">
        <f t="shared" si="0"/>
        <v>86072206</v>
      </c>
      <c r="F7" s="8">
        <f t="shared" si="0"/>
        <v>90838237</v>
      </c>
      <c r="G7" s="8">
        <f t="shared" si="0"/>
        <v>94537479</v>
      </c>
      <c r="H7" s="8">
        <f t="shared" si="0"/>
        <v>99632736</v>
      </c>
      <c r="I7" s="8">
        <f t="shared" si="0"/>
        <v>94315103</v>
      </c>
      <c r="J7" s="239">
        <f t="shared" si="0"/>
        <v>92028174</v>
      </c>
      <c r="L7" s="43">
        <f t="shared" ref="L7:S7" si="1">C7/C24</f>
        <v>0.45932644610482432</v>
      </c>
      <c r="M7" s="15">
        <f t="shared" si="1"/>
        <v>0.45226782211217958</v>
      </c>
      <c r="N7" s="15">
        <f t="shared" si="1"/>
        <v>0.47104805028867003</v>
      </c>
      <c r="O7" s="172">
        <f t="shared" si="1"/>
        <v>0.48038211257094382</v>
      </c>
      <c r="P7" s="172">
        <f t="shared" si="1"/>
        <v>0.46672871154528539</v>
      </c>
      <c r="Q7" s="172">
        <f t="shared" si="1"/>
        <v>0.4838667576231544</v>
      </c>
      <c r="R7" s="172">
        <f t="shared" si="1"/>
        <v>0.48830875489397418</v>
      </c>
      <c r="S7" s="16">
        <f t="shared" si="1"/>
        <v>0.48649331531018603</v>
      </c>
      <c r="U7" s="72">
        <f>(J7-I7)/I7</f>
        <v>-2.4247749588949714E-2</v>
      </c>
      <c r="V7" s="71">
        <f>(S7-R7)/R7</f>
        <v>-3.7178108432283641E-3</v>
      </c>
    </row>
    <row r="8" spans="1:22" ht="20.100000000000001" customHeight="1" x14ac:dyDescent="0.25">
      <c r="A8" s="23"/>
      <c r="B8" t="s">
        <v>10</v>
      </c>
      <c r="C8" s="9">
        <v>13923523</v>
      </c>
      <c r="D8" s="33">
        <v>14250667</v>
      </c>
      <c r="E8" s="33">
        <v>14740881</v>
      </c>
      <c r="F8" s="33">
        <v>15427097</v>
      </c>
      <c r="G8" s="33">
        <v>16506960</v>
      </c>
      <c r="H8" s="33">
        <v>16606440</v>
      </c>
      <c r="I8" s="33">
        <v>15769846</v>
      </c>
      <c r="J8" s="11">
        <v>14963114</v>
      </c>
      <c r="L8" s="66">
        <f t="shared" ref="L8:L20" si="2">C8/$C$7</f>
        <v>0.16536349576249246</v>
      </c>
      <c r="M8" s="17">
        <f t="shared" ref="M8:M20" si="3">D8/$D$7</f>
        <v>0.16833139212026724</v>
      </c>
      <c r="N8" s="17">
        <f t="shared" ref="N8:N20" si="4">E8/$E$7</f>
        <v>0.17126180081872189</v>
      </c>
      <c r="O8" s="35">
        <f t="shared" ref="O8:O20" si="5">F8/$F$7</f>
        <v>0.1698304316496147</v>
      </c>
      <c r="P8" s="35">
        <f t="shared" ref="P8:P20" si="6">G8/$G$7</f>
        <v>0.17460757547808103</v>
      </c>
      <c r="Q8" s="35">
        <f>(H8/$H$7)</f>
        <v>0.16667654293865825</v>
      </c>
      <c r="R8" s="35">
        <f t="shared" ref="R8:R20" si="7">I8/$I$7</f>
        <v>0.1672038252452526</v>
      </c>
      <c r="S8" s="18">
        <f t="shared" ref="S8:S20" si="8">J8/$J$7</f>
        <v>0.16259275121551364</v>
      </c>
      <c r="U8" s="73">
        <f t="shared" ref="U8:U24" si="9">(J8-I8)/I8</f>
        <v>-5.1156618777380578E-2</v>
      </c>
      <c r="V8" s="74">
        <f t="shared" ref="V8:V24" si="10">(S8-R8)/R8</f>
        <v>-2.7577563031081886E-2</v>
      </c>
    </row>
    <row r="9" spans="1:22" ht="20.100000000000001" customHeight="1" x14ac:dyDescent="0.25">
      <c r="A9" s="23"/>
      <c r="B9" t="s">
        <v>18</v>
      </c>
      <c r="C9" s="9">
        <v>174272</v>
      </c>
      <c r="D9" s="33">
        <v>210679</v>
      </c>
      <c r="E9" s="33">
        <v>127287</v>
      </c>
      <c r="F9" s="33">
        <v>120389</v>
      </c>
      <c r="G9" s="33">
        <v>121021</v>
      </c>
      <c r="H9" s="33">
        <v>141038</v>
      </c>
      <c r="I9" s="33">
        <v>125415</v>
      </c>
      <c r="J9" s="11">
        <v>135139</v>
      </c>
      <c r="L9" s="66">
        <f t="shared" si="2"/>
        <v>2.069751106348665E-3</v>
      </c>
      <c r="M9" s="17">
        <f t="shared" si="3"/>
        <v>2.4885775073198876E-3</v>
      </c>
      <c r="N9" s="17">
        <f t="shared" si="4"/>
        <v>1.47883975461254E-3</v>
      </c>
      <c r="O9" s="35">
        <f t="shared" si="5"/>
        <v>1.3253119388479545E-3</v>
      </c>
      <c r="P9" s="35">
        <f t="shared" si="6"/>
        <v>1.2801377959317066E-3</v>
      </c>
      <c r="Q9" s="35">
        <f t="shared" ref="Q9:Q20" si="11">(H9/$H$7)</f>
        <v>1.4155789117343922E-3</v>
      </c>
      <c r="R9" s="35">
        <f t="shared" si="7"/>
        <v>1.3297446115284421E-3</v>
      </c>
      <c r="S9" s="18">
        <f t="shared" si="8"/>
        <v>1.4684524763036156E-3</v>
      </c>
      <c r="U9" s="73">
        <f t="shared" si="9"/>
        <v>7.7534585177211651E-2</v>
      </c>
      <c r="V9" s="74">
        <f t="shared" si="10"/>
        <v>0.104311657721808</v>
      </c>
    </row>
    <row r="10" spans="1:22" ht="20.100000000000001" customHeight="1" x14ac:dyDescent="0.25">
      <c r="A10" s="23"/>
      <c r="B10" t="s">
        <v>15</v>
      </c>
      <c r="C10" s="9">
        <v>8286318</v>
      </c>
      <c r="D10" s="33">
        <v>9244831</v>
      </c>
      <c r="E10" s="33">
        <v>9042959</v>
      </c>
      <c r="F10" s="33">
        <v>8375287</v>
      </c>
      <c r="G10" s="33">
        <v>9732336</v>
      </c>
      <c r="H10" s="33">
        <v>11136435</v>
      </c>
      <c r="I10" s="33">
        <v>11045974</v>
      </c>
      <c r="J10" s="11">
        <v>11345477</v>
      </c>
      <c r="L10" s="66">
        <f t="shared" si="2"/>
        <v>9.8412916865915676E-2</v>
      </c>
      <c r="M10" s="17">
        <f t="shared" si="3"/>
        <v>0.10920157436466674</v>
      </c>
      <c r="N10" s="17">
        <f t="shared" si="4"/>
        <v>0.10506247510375184</v>
      </c>
      <c r="O10" s="35">
        <f t="shared" si="5"/>
        <v>9.2200017047887009E-2</v>
      </c>
      <c r="P10" s="35">
        <f t="shared" si="6"/>
        <v>0.10294685349077269</v>
      </c>
      <c r="Q10" s="35">
        <f t="shared" si="11"/>
        <v>0.11177485881748746</v>
      </c>
      <c r="R10" s="35">
        <f t="shared" si="7"/>
        <v>0.11711776426729874</v>
      </c>
      <c r="S10" s="18">
        <f t="shared" si="8"/>
        <v>0.12328264820292968</v>
      </c>
      <c r="U10" s="73">
        <f t="shared" si="9"/>
        <v>2.711422279284742E-2</v>
      </c>
      <c r="V10" s="74">
        <f t="shared" si="10"/>
        <v>5.2638333511565195E-2</v>
      </c>
    </row>
    <row r="11" spans="1:22" ht="20.100000000000001" customHeight="1" x14ac:dyDescent="0.25">
      <c r="A11" s="23"/>
      <c r="B11" t="s">
        <v>8</v>
      </c>
      <c r="C11" s="9">
        <v>68843</v>
      </c>
      <c r="D11" s="33">
        <v>42685</v>
      </c>
      <c r="E11" s="33">
        <v>135956</v>
      </c>
      <c r="F11" s="33">
        <v>183998</v>
      </c>
      <c r="G11" s="33">
        <v>53281</v>
      </c>
      <c r="H11" s="33"/>
      <c r="I11" s="33"/>
      <c r="J11" s="11"/>
      <c r="L11" s="66">
        <f t="shared" si="2"/>
        <v>8.1761772065714027E-4</v>
      </c>
      <c r="M11" s="17">
        <f t="shared" si="3"/>
        <v>5.042027487312423E-4</v>
      </c>
      <c r="N11" s="17">
        <f t="shared" si="4"/>
        <v>1.579557517092103E-3</v>
      </c>
      <c r="O11" s="35">
        <f t="shared" si="5"/>
        <v>2.0255567047167593E-3</v>
      </c>
      <c r="P11" s="35">
        <f t="shared" si="6"/>
        <v>5.6359658162663724E-4</v>
      </c>
      <c r="Q11" s="35">
        <f t="shared" si="11"/>
        <v>0</v>
      </c>
      <c r="R11" s="35">
        <f t="shared" si="7"/>
        <v>0</v>
      </c>
      <c r="S11" s="18">
        <f t="shared" si="8"/>
        <v>0</v>
      </c>
      <c r="U11" s="73"/>
      <c r="V11" s="74"/>
    </row>
    <row r="12" spans="1:22" ht="20.100000000000001" customHeight="1" x14ac:dyDescent="0.25">
      <c r="A12" s="23"/>
      <c r="B12" t="s">
        <v>16</v>
      </c>
      <c r="C12" s="9">
        <v>12210</v>
      </c>
      <c r="D12" s="33">
        <v>14609</v>
      </c>
      <c r="E12" s="33">
        <v>13775</v>
      </c>
      <c r="F12" s="33">
        <v>9955</v>
      </c>
      <c r="G12" s="33">
        <v>9151</v>
      </c>
      <c r="H12" s="33">
        <v>11208</v>
      </c>
      <c r="I12" s="33">
        <v>9149</v>
      </c>
      <c r="J12" s="11">
        <v>7440</v>
      </c>
      <c r="L12" s="66">
        <f t="shared" si="2"/>
        <v>1.450127444943376E-4</v>
      </c>
      <c r="M12" s="17">
        <f t="shared" si="3"/>
        <v>1.7256408471862995E-4</v>
      </c>
      <c r="N12" s="17">
        <f t="shared" si="4"/>
        <v>1.6004004823578008E-4</v>
      </c>
      <c r="O12" s="35">
        <f t="shared" si="5"/>
        <v>1.095904140015399E-4</v>
      </c>
      <c r="P12" s="35">
        <f t="shared" si="6"/>
        <v>9.6797588605044142E-5</v>
      </c>
      <c r="Q12" s="35">
        <f t="shared" si="11"/>
        <v>1.1249314683077658E-4</v>
      </c>
      <c r="R12" s="35">
        <f t="shared" si="7"/>
        <v>9.7004612294173081E-5</v>
      </c>
      <c r="S12" s="18">
        <f t="shared" si="8"/>
        <v>8.0844807373880954E-5</v>
      </c>
      <c r="U12" s="73">
        <f t="shared" si="9"/>
        <v>-0.18679637118810799</v>
      </c>
      <c r="V12" s="74">
        <f t="shared" si="10"/>
        <v>-0.16658800584952002</v>
      </c>
    </row>
    <row r="13" spans="1:22" ht="20.100000000000001" customHeight="1" x14ac:dyDescent="0.25">
      <c r="A13" s="23"/>
      <c r="B13" t="s">
        <v>13</v>
      </c>
      <c r="C13" s="9">
        <v>1041669</v>
      </c>
      <c r="D13" s="33">
        <v>717548</v>
      </c>
      <c r="E13" s="33">
        <v>967173</v>
      </c>
      <c r="F13" s="33">
        <v>806154</v>
      </c>
      <c r="G13" s="33">
        <v>478640</v>
      </c>
      <c r="H13" s="33">
        <v>278287</v>
      </c>
      <c r="I13" s="33">
        <v>256420</v>
      </c>
      <c r="J13" s="11">
        <v>362515</v>
      </c>
      <c r="L13" s="66">
        <f t="shared" si="2"/>
        <v>1.2371439848048497E-2</v>
      </c>
      <c r="M13" s="17">
        <f t="shared" si="3"/>
        <v>8.4758035362915655E-3</v>
      </c>
      <c r="N13" s="17">
        <f t="shared" si="4"/>
        <v>1.123676323574186E-2</v>
      </c>
      <c r="O13" s="35">
        <f t="shared" si="5"/>
        <v>8.8746108095426827E-3</v>
      </c>
      <c r="P13" s="35">
        <f t="shared" si="6"/>
        <v>5.0629655567608267E-3</v>
      </c>
      <c r="Q13" s="35">
        <f t="shared" si="11"/>
        <v>2.793128154184183E-3</v>
      </c>
      <c r="R13" s="35">
        <f t="shared" si="7"/>
        <v>2.71875862766115E-3</v>
      </c>
      <c r="S13" s="18">
        <f t="shared" si="8"/>
        <v>3.9391741055299001E-3</v>
      </c>
      <c r="U13" s="73">
        <f t="shared" si="9"/>
        <v>0.41375477731846189</v>
      </c>
      <c r="V13" s="74">
        <f t="shared" si="10"/>
        <v>0.44888702713511186</v>
      </c>
    </row>
    <row r="14" spans="1:22" ht="20.100000000000001" customHeight="1" x14ac:dyDescent="0.25">
      <c r="A14" s="23"/>
      <c r="B14" t="s">
        <v>17</v>
      </c>
      <c r="C14" s="9">
        <v>3608437</v>
      </c>
      <c r="D14" s="33">
        <v>4385682</v>
      </c>
      <c r="E14" s="33">
        <v>4504040</v>
      </c>
      <c r="F14" s="33">
        <v>4397791</v>
      </c>
      <c r="G14" s="33">
        <v>4263106</v>
      </c>
      <c r="H14" s="33">
        <v>4317890</v>
      </c>
      <c r="I14" s="33">
        <v>4278515</v>
      </c>
      <c r="J14" s="11">
        <v>3772322</v>
      </c>
      <c r="L14" s="66">
        <f t="shared" si="2"/>
        <v>4.2855802842335304E-2</v>
      </c>
      <c r="M14" s="17">
        <f t="shared" si="3"/>
        <v>5.1804449325550714E-2</v>
      </c>
      <c r="N14" s="17">
        <f t="shared" si="4"/>
        <v>5.2328622784456109E-2</v>
      </c>
      <c r="O14" s="35">
        <f t="shared" si="5"/>
        <v>4.8413434091636981E-2</v>
      </c>
      <c r="P14" s="35">
        <f t="shared" si="6"/>
        <v>4.5094348242563143E-2</v>
      </c>
      <c r="Q14" s="35">
        <f t="shared" si="11"/>
        <v>4.333806511145092E-2</v>
      </c>
      <c r="R14" s="35">
        <f t="shared" si="7"/>
        <v>4.5364049488447251E-2</v>
      </c>
      <c r="S14" s="18">
        <f t="shared" si="8"/>
        <v>4.0990946968044804E-2</v>
      </c>
      <c r="U14" s="73">
        <f t="shared" si="9"/>
        <v>-0.11831044182385711</v>
      </c>
      <c r="V14" s="74">
        <f t="shared" si="10"/>
        <v>-9.6400179651424944E-2</v>
      </c>
    </row>
    <row r="15" spans="1:22" ht="20.100000000000001" customHeight="1" x14ac:dyDescent="0.25">
      <c r="A15" s="23"/>
      <c r="B15" t="s">
        <v>86</v>
      </c>
      <c r="C15" s="9">
        <v>255998</v>
      </c>
      <c r="D15" s="33">
        <v>249482</v>
      </c>
      <c r="E15" s="33">
        <v>246420</v>
      </c>
      <c r="F15" s="33">
        <v>310524</v>
      </c>
      <c r="G15" s="33">
        <v>400100</v>
      </c>
      <c r="H15" s="33">
        <v>609201</v>
      </c>
      <c r="I15" s="33">
        <v>691871</v>
      </c>
      <c r="J15" s="11">
        <v>788431</v>
      </c>
      <c r="L15" s="66">
        <f t="shared" si="2"/>
        <v>3.0403744934530247E-3</v>
      </c>
      <c r="M15" s="17">
        <f t="shared" si="3"/>
        <v>2.9469253873484315E-3</v>
      </c>
      <c r="N15" s="17">
        <f t="shared" si="4"/>
        <v>2.8629450951913561E-3</v>
      </c>
      <c r="O15" s="35">
        <f t="shared" si="5"/>
        <v>3.4184282990873107E-3</v>
      </c>
      <c r="P15" s="35">
        <f t="shared" si="6"/>
        <v>4.2321839362778014E-3</v>
      </c>
      <c r="Q15" s="35">
        <f t="shared" si="11"/>
        <v>6.1144662332669455E-3</v>
      </c>
      <c r="R15" s="35">
        <f t="shared" si="7"/>
        <v>7.3357392187760216E-3</v>
      </c>
      <c r="S15" s="18">
        <f t="shared" si="8"/>
        <v>8.5672785379833794E-3</v>
      </c>
      <c r="U15" s="73">
        <f t="shared" si="9"/>
        <v>0.1395635891661885</v>
      </c>
      <c r="V15" s="74">
        <f t="shared" si="10"/>
        <v>0.16788210192303454</v>
      </c>
    </row>
    <row r="16" spans="1:22" ht="20.100000000000001" customHeight="1" x14ac:dyDescent="0.25">
      <c r="A16" s="23"/>
      <c r="B16" t="s">
        <v>9</v>
      </c>
      <c r="C16" s="9">
        <v>2984288</v>
      </c>
      <c r="D16" s="33">
        <v>3836769</v>
      </c>
      <c r="E16" s="33">
        <v>4461888</v>
      </c>
      <c r="F16" s="33">
        <v>4418467</v>
      </c>
      <c r="G16" s="33">
        <v>4329174</v>
      </c>
      <c r="H16" s="33">
        <v>4501098</v>
      </c>
      <c r="I16" s="33">
        <v>4174006</v>
      </c>
      <c r="J16" s="11">
        <v>3825830</v>
      </c>
      <c r="L16" s="66">
        <f t="shared" si="2"/>
        <v>3.5443062509542815E-2</v>
      </c>
      <c r="M16" s="17">
        <f t="shared" si="3"/>
        <v>4.5320592152906639E-2</v>
      </c>
      <c r="N16" s="17">
        <f t="shared" si="4"/>
        <v>5.1838894427778462E-2</v>
      </c>
      <c r="O16" s="35">
        <f t="shared" si="5"/>
        <v>4.8641047491927873E-2</v>
      </c>
      <c r="P16" s="35">
        <f t="shared" si="6"/>
        <v>4.57932033495414E-2</v>
      </c>
      <c r="Q16" s="35">
        <f t="shared" si="11"/>
        <v>4.5176898484449932E-2</v>
      </c>
      <c r="R16" s="35">
        <f t="shared" si="7"/>
        <v>4.4255966088485317E-2</v>
      </c>
      <c r="S16" s="18">
        <f t="shared" si="8"/>
        <v>4.1572377606883738E-2</v>
      </c>
      <c r="U16" s="73">
        <f t="shared" si="9"/>
        <v>-8.3415308938223853E-2</v>
      </c>
      <c r="V16" s="74">
        <f t="shared" si="10"/>
        <v>-6.0637891764378518E-2</v>
      </c>
    </row>
    <row r="17" spans="1:22" ht="20.25" customHeight="1" x14ac:dyDescent="0.25">
      <c r="A17" s="23"/>
      <c r="B17" t="s">
        <v>12</v>
      </c>
      <c r="C17" s="9">
        <v>3400350</v>
      </c>
      <c r="D17" s="33">
        <v>3567078</v>
      </c>
      <c r="E17" s="33">
        <v>3607751</v>
      </c>
      <c r="F17" s="33">
        <v>6477360</v>
      </c>
      <c r="G17" s="33">
        <v>6887825</v>
      </c>
      <c r="H17" s="33">
        <v>6921481</v>
      </c>
      <c r="I17" s="33">
        <v>6181654</v>
      </c>
      <c r="J17" s="11">
        <v>5166607</v>
      </c>
      <c r="L17" s="66">
        <f t="shared" si="2"/>
        <v>4.0384446006660184E-2</v>
      </c>
      <c r="M17" s="17">
        <f t="shared" si="3"/>
        <v>4.2134954493118014E-2</v>
      </c>
      <c r="N17" s="17">
        <f t="shared" si="4"/>
        <v>4.1915400657908081E-2</v>
      </c>
      <c r="O17" s="35">
        <f t="shared" si="5"/>
        <v>7.1306535814868358E-2</v>
      </c>
      <c r="P17" s="35">
        <f t="shared" si="6"/>
        <v>7.2858141266914894E-2</v>
      </c>
      <c r="Q17" s="35">
        <f t="shared" si="11"/>
        <v>6.9469948110227553E-2</v>
      </c>
      <c r="R17" s="35">
        <f t="shared" si="7"/>
        <v>6.5542567450729491E-2</v>
      </c>
      <c r="S17" s="18">
        <f t="shared" si="8"/>
        <v>5.6141578990799058E-2</v>
      </c>
      <c r="U17" s="73">
        <f t="shared" si="9"/>
        <v>-0.16420314045399501</v>
      </c>
      <c r="V17" s="74">
        <f t="shared" si="10"/>
        <v>-0.14343332624248303</v>
      </c>
    </row>
    <row r="18" spans="1:22" ht="20.100000000000001" customHeight="1" x14ac:dyDescent="0.25">
      <c r="A18" s="23"/>
      <c r="B18" t="s">
        <v>11</v>
      </c>
      <c r="C18" s="9">
        <v>12390972</v>
      </c>
      <c r="D18" s="33">
        <v>13197036</v>
      </c>
      <c r="E18" s="33">
        <v>15907244</v>
      </c>
      <c r="F18" s="33">
        <v>17610905</v>
      </c>
      <c r="G18" s="33">
        <v>19064159</v>
      </c>
      <c r="H18" s="33">
        <v>20499399</v>
      </c>
      <c r="I18" s="33">
        <v>18972836</v>
      </c>
      <c r="J18" s="11">
        <v>18790356</v>
      </c>
      <c r="L18" s="66">
        <f t="shared" si="2"/>
        <v>0.14716206852354555</v>
      </c>
      <c r="M18" s="17">
        <f t="shared" si="3"/>
        <v>0.15588571691004238</v>
      </c>
      <c r="N18" s="17">
        <f t="shared" si="4"/>
        <v>0.18481278381548627</v>
      </c>
      <c r="O18" s="35">
        <f t="shared" si="5"/>
        <v>0.19387105674452929</v>
      </c>
      <c r="P18" s="35">
        <f t="shared" si="6"/>
        <v>0.20165715440751281</v>
      </c>
      <c r="Q18" s="35">
        <f t="shared" si="11"/>
        <v>0.20574963433705162</v>
      </c>
      <c r="R18" s="35">
        <f t="shared" si="7"/>
        <v>0.20116434586303744</v>
      </c>
      <c r="S18" s="18">
        <f t="shared" si="8"/>
        <v>0.20418047194981834</v>
      </c>
      <c r="U18" s="73">
        <f t="shared" si="9"/>
        <v>-9.6179611735430597E-3</v>
      </c>
      <c r="V18" s="74">
        <f t="shared" si="10"/>
        <v>1.4993343247985021E-2</v>
      </c>
    </row>
    <row r="19" spans="1:22" ht="20.100000000000001" customHeight="1" x14ac:dyDescent="0.25">
      <c r="A19" s="23"/>
      <c r="B19" t="s">
        <v>6</v>
      </c>
      <c r="C19" s="9">
        <v>37960402</v>
      </c>
      <c r="D19" s="33">
        <v>34839265</v>
      </c>
      <c r="E19" s="33">
        <v>32218645</v>
      </c>
      <c r="F19" s="33">
        <v>32597080</v>
      </c>
      <c r="G19" s="33">
        <v>32595947</v>
      </c>
      <c r="H19" s="33">
        <v>34495759</v>
      </c>
      <c r="I19" s="33">
        <v>32673197</v>
      </c>
      <c r="J19" s="11">
        <v>32720728</v>
      </c>
      <c r="L19" s="66">
        <f t="shared" si="2"/>
        <v>0.45083882687373805</v>
      </c>
      <c r="M19" s="17">
        <f t="shared" si="3"/>
        <v>0.41152754308952011</v>
      </c>
      <c r="N19" s="17">
        <f t="shared" si="4"/>
        <v>0.37432112521898186</v>
      </c>
      <c r="O19" s="35">
        <f t="shared" si="5"/>
        <v>0.35884756327888662</v>
      </c>
      <c r="P19" s="35">
        <f t="shared" si="6"/>
        <v>0.34479390972547513</v>
      </c>
      <c r="Q19" s="35">
        <f t="shared" si="11"/>
        <v>0.3462291650808425</v>
      </c>
      <c r="R19" s="35">
        <f t="shared" si="7"/>
        <v>0.34642592713915604</v>
      </c>
      <c r="S19" s="18">
        <f t="shared" si="8"/>
        <v>0.35555120326520878</v>
      </c>
      <c r="U19" s="73">
        <f t="shared" si="9"/>
        <v>1.454739797883874E-3</v>
      </c>
      <c r="V19" s="74">
        <f t="shared" si="10"/>
        <v>2.6341204312883896E-2</v>
      </c>
    </row>
    <row r="20" spans="1:22" ht="20.100000000000001" customHeight="1" thickBot="1" x14ac:dyDescent="0.3">
      <c r="A20" s="23"/>
      <c r="B20" t="s">
        <v>7</v>
      </c>
      <c r="C20" s="30">
        <v>92214</v>
      </c>
      <c r="D20" s="41">
        <v>102073</v>
      </c>
      <c r="E20" s="41">
        <v>98187</v>
      </c>
      <c r="F20" s="33">
        <v>103230</v>
      </c>
      <c r="G20" s="33">
        <v>95779</v>
      </c>
      <c r="H20" s="33">
        <v>114500</v>
      </c>
      <c r="I20" s="33">
        <v>136220</v>
      </c>
      <c r="J20" s="11">
        <v>150215</v>
      </c>
      <c r="L20" s="66">
        <f t="shared" si="2"/>
        <v>1.095184702768292E-3</v>
      </c>
      <c r="M20" s="17">
        <f t="shared" si="3"/>
        <v>1.2057042795184279E-3</v>
      </c>
      <c r="N20" s="17">
        <f t="shared" si="4"/>
        <v>1.1407515220418539E-3</v>
      </c>
      <c r="O20" s="35">
        <f t="shared" si="5"/>
        <v>1.1364157144529345E-3</v>
      </c>
      <c r="P20" s="35">
        <f t="shared" si="6"/>
        <v>1.0131325799368947E-3</v>
      </c>
      <c r="Q20" s="35">
        <f t="shared" si="11"/>
        <v>1.1492206738154818E-3</v>
      </c>
      <c r="R20" s="35">
        <f t="shared" si="7"/>
        <v>1.4443073873332884E-3</v>
      </c>
      <c r="S20" s="18">
        <f t="shared" si="8"/>
        <v>1.632271873611227E-3</v>
      </c>
      <c r="U20" s="75">
        <f t="shared" si="9"/>
        <v>0.10273821758919395</v>
      </c>
      <c r="V20" s="76">
        <f t="shared" si="10"/>
        <v>0.13014160830748689</v>
      </c>
    </row>
    <row r="21" spans="1:22" ht="20.100000000000001" customHeight="1" thickBot="1" x14ac:dyDescent="0.3">
      <c r="A21" s="5" t="s">
        <v>46</v>
      </c>
      <c r="B21" s="6"/>
      <c r="C21" s="12">
        <f t="shared" ref="C21:G21" si="12">C22+C23</f>
        <v>99111299</v>
      </c>
      <c r="D21" s="34">
        <f t="shared" si="12"/>
        <v>102528037</v>
      </c>
      <c r="E21" s="34">
        <f t="shared" si="12"/>
        <v>96652690</v>
      </c>
      <c r="F21" s="34">
        <f t="shared" si="12"/>
        <v>98257557</v>
      </c>
      <c r="G21" s="34">
        <f t="shared" si="12"/>
        <v>108015903</v>
      </c>
      <c r="H21" s="34">
        <v>106276710</v>
      </c>
      <c r="I21" s="34">
        <v>98831348</v>
      </c>
      <c r="J21" s="14">
        <v>97138195</v>
      </c>
      <c r="L21" s="19">
        <f t="shared" ref="L21:S21" si="13">C21/C24</f>
        <v>0.54067355389517568</v>
      </c>
      <c r="M21" s="20">
        <f t="shared" si="13"/>
        <v>0.54773217788782036</v>
      </c>
      <c r="N21" s="20">
        <f t="shared" si="13"/>
        <v>0.52895194971132997</v>
      </c>
      <c r="O21" s="173">
        <f t="shared" si="13"/>
        <v>0.51961788742905624</v>
      </c>
      <c r="P21" s="173">
        <f t="shared" si="13"/>
        <v>0.53327128845471461</v>
      </c>
      <c r="Q21" s="173">
        <f t="shared" si="13"/>
        <v>0.51613324237684555</v>
      </c>
      <c r="R21" s="173">
        <f t="shared" si="13"/>
        <v>0.51169124510602582</v>
      </c>
      <c r="S21" s="21">
        <f t="shared" si="13"/>
        <v>0.51350668468981397</v>
      </c>
      <c r="U21" s="43">
        <f t="shared" si="9"/>
        <v>-1.7131740427136541E-2</v>
      </c>
      <c r="V21" s="71">
        <f t="shared" si="10"/>
        <v>3.5479199637507724E-3</v>
      </c>
    </row>
    <row r="22" spans="1:22" ht="20.100000000000001" customHeight="1" x14ac:dyDescent="0.25">
      <c r="A22" s="23"/>
      <c r="B22" t="s">
        <v>4</v>
      </c>
      <c r="C22" s="9">
        <v>2685611</v>
      </c>
      <c r="D22" s="33">
        <v>2953141</v>
      </c>
      <c r="E22" s="33">
        <v>4472943</v>
      </c>
      <c r="F22" s="33">
        <v>8047396</v>
      </c>
      <c r="G22" s="33">
        <v>8157392</v>
      </c>
      <c r="H22" s="33">
        <v>6969684</v>
      </c>
      <c r="I22" s="33">
        <v>7466784</v>
      </c>
      <c r="J22" s="11">
        <v>8772391</v>
      </c>
      <c r="L22" s="66">
        <f t="shared" ref="L22:S22" si="14">C22/C21</f>
        <v>2.7096920604380334E-2</v>
      </c>
      <c r="M22" s="35">
        <f t="shared" si="14"/>
        <v>2.8803253104319162E-2</v>
      </c>
      <c r="N22" s="35">
        <f t="shared" si="14"/>
        <v>4.627851537292961E-2</v>
      </c>
      <c r="O22" s="35">
        <f t="shared" si="14"/>
        <v>8.1901038919581517E-2</v>
      </c>
      <c r="P22" s="35">
        <f t="shared" si="14"/>
        <v>7.5520287045140008E-2</v>
      </c>
      <c r="Q22" s="35">
        <f t="shared" si="14"/>
        <v>6.5580539706206559E-2</v>
      </c>
      <c r="R22" s="35">
        <f t="shared" si="14"/>
        <v>7.5550765532409817E-2</v>
      </c>
      <c r="S22" s="18">
        <f t="shared" si="14"/>
        <v>9.0308359137206529E-2</v>
      </c>
      <c r="U22" s="77">
        <f t="shared" si="9"/>
        <v>0.17485533263048725</v>
      </c>
      <c r="V22" s="78">
        <f t="shared" si="10"/>
        <v>0.19533347545586405</v>
      </c>
    </row>
    <row r="23" spans="1:22" ht="20.100000000000001" customHeight="1" thickBot="1" x14ac:dyDescent="0.3">
      <c r="A23" s="23"/>
      <c r="B23" t="s">
        <v>3</v>
      </c>
      <c r="C23" s="30">
        <v>96425688</v>
      </c>
      <c r="D23" s="33">
        <v>99574896</v>
      </c>
      <c r="E23" s="33">
        <v>92179747</v>
      </c>
      <c r="F23" s="33">
        <v>90210161</v>
      </c>
      <c r="G23" s="33">
        <v>99858511</v>
      </c>
      <c r="H23" s="33">
        <v>99307026</v>
      </c>
      <c r="I23" s="33">
        <v>91364564</v>
      </c>
      <c r="J23" s="40">
        <v>88365804</v>
      </c>
      <c r="L23" s="66">
        <f t="shared" ref="L23:S23" si="15">C23/C21</f>
        <v>0.97290307939561971</v>
      </c>
      <c r="M23" s="35">
        <f t="shared" si="15"/>
        <v>0.97119674689568081</v>
      </c>
      <c r="N23" s="35">
        <f t="shared" si="15"/>
        <v>0.9537214846270704</v>
      </c>
      <c r="O23" s="35">
        <f t="shared" si="15"/>
        <v>0.91809896108041844</v>
      </c>
      <c r="P23" s="35">
        <f t="shared" si="15"/>
        <v>0.92447971295485998</v>
      </c>
      <c r="Q23" s="35">
        <f t="shared" si="15"/>
        <v>0.93441946029379341</v>
      </c>
      <c r="R23" s="35">
        <f t="shared" si="15"/>
        <v>0.9244492344675902</v>
      </c>
      <c r="S23" s="64">
        <f t="shared" si="15"/>
        <v>0.90969164086279342</v>
      </c>
      <c r="U23" s="79">
        <f t="shared" si="9"/>
        <v>-3.2821915507635982E-2</v>
      </c>
      <c r="V23" s="76">
        <f t="shared" si="10"/>
        <v>-1.5963660366159524E-2</v>
      </c>
    </row>
    <row r="24" spans="1:22" ht="20.100000000000001" customHeight="1" thickBot="1" x14ac:dyDescent="0.3">
      <c r="A24" s="45" t="s">
        <v>5</v>
      </c>
      <c r="B24" s="70"/>
      <c r="C24" s="54">
        <f t="shared" ref="C24:I24" si="16">C7+C21</f>
        <v>183310795</v>
      </c>
      <c r="D24" s="55">
        <f t="shared" si="16"/>
        <v>187186441</v>
      </c>
      <c r="E24" s="55">
        <f t="shared" si="16"/>
        <v>182724896</v>
      </c>
      <c r="F24" s="55">
        <f t="shared" si="16"/>
        <v>189095794</v>
      </c>
      <c r="G24" s="55">
        <f t="shared" si="16"/>
        <v>202553382</v>
      </c>
      <c r="H24" s="55">
        <f t="shared" si="16"/>
        <v>205909446</v>
      </c>
      <c r="I24" s="55">
        <f t="shared" si="16"/>
        <v>193146451</v>
      </c>
      <c r="J24" s="243">
        <f t="shared" ref="J24" si="17">J7+J21</f>
        <v>189166369</v>
      </c>
      <c r="L24" s="59">
        <f t="shared" ref="L24:R24" si="18">L7+L21</f>
        <v>1</v>
      </c>
      <c r="M24" s="56">
        <f t="shared" si="18"/>
        <v>1</v>
      </c>
      <c r="N24" s="56">
        <f t="shared" si="18"/>
        <v>1</v>
      </c>
      <c r="O24" s="56">
        <f t="shared" si="18"/>
        <v>1</v>
      </c>
      <c r="P24" s="56">
        <f t="shared" si="18"/>
        <v>1</v>
      </c>
      <c r="Q24" s="56">
        <f t="shared" ref="Q24" si="19">Q7+Q21</f>
        <v>1</v>
      </c>
      <c r="R24" s="56">
        <f t="shared" si="18"/>
        <v>1</v>
      </c>
      <c r="S24" s="60">
        <f t="shared" ref="S24" si="20">S7+S21</f>
        <v>1</v>
      </c>
      <c r="U24" s="63">
        <f t="shared" si="9"/>
        <v>-2.0606550000755643E-2</v>
      </c>
      <c r="V24" s="57">
        <f t="shared" si="10"/>
        <v>0</v>
      </c>
    </row>
    <row r="27" spans="1:22" x14ac:dyDescent="0.25">
      <c r="A27" s="1" t="s">
        <v>23</v>
      </c>
      <c r="L27" s="1" t="s">
        <v>25</v>
      </c>
      <c r="U27" s="1" t="str">
        <f>U3</f>
        <v>VARIAÇÃO (JAN-DEZ)</v>
      </c>
    </row>
    <row r="28" spans="1:22" ht="15" customHeight="1" thickBot="1" x14ac:dyDescent="0.3"/>
    <row r="29" spans="1:22" ht="24" customHeight="1" x14ac:dyDescent="0.25">
      <c r="A29" s="355" t="s">
        <v>36</v>
      </c>
      <c r="B29" s="366"/>
      <c r="C29" s="357">
        <v>2016</v>
      </c>
      <c r="D29" s="348">
        <v>2017</v>
      </c>
      <c r="E29" s="348">
        <v>2018</v>
      </c>
      <c r="F29" s="353">
        <v>2019</v>
      </c>
      <c r="G29" s="353">
        <v>2020</v>
      </c>
      <c r="H29" s="353">
        <v>2021</v>
      </c>
      <c r="I29" s="348">
        <v>2022</v>
      </c>
      <c r="J29" s="360">
        <v>2023</v>
      </c>
      <c r="L29" s="340">
        <v>2016</v>
      </c>
      <c r="M29" s="348">
        <v>2017</v>
      </c>
      <c r="N29" s="348">
        <v>2018</v>
      </c>
      <c r="O29" s="348">
        <v>2019</v>
      </c>
      <c r="P29" s="348">
        <v>2020</v>
      </c>
      <c r="Q29" s="348">
        <v>2021</v>
      </c>
      <c r="R29" s="348">
        <v>2022</v>
      </c>
      <c r="S29" s="360">
        <v>2023</v>
      </c>
      <c r="U29" s="344" t="s">
        <v>88</v>
      </c>
      <c r="V29" s="345"/>
    </row>
    <row r="30" spans="1:22" ht="20.25" customHeight="1" thickBot="1" x14ac:dyDescent="0.3">
      <c r="A30" s="367"/>
      <c r="B30" s="368"/>
      <c r="C30" s="369"/>
      <c r="D30" s="350"/>
      <c r="E30" s="350"/>
      <c r="F30" s="363"/>
      <c r="G30" s="363"/>
      <c r="H30" s="363"/>
      <c r="I30" s="349"/>
      <c r="J30" s="361"/>
      <c r="L30" s="359"/>
      <c r="M30" s="350"/>
      <c r="N30" s="350"/>
      <c r="O30" s="350"/>
      <c r="P30" s="350"/>
      <c r="Q30" s="350"/>
      <c r="R30" s="350"/>
      <c r="S30" s="362"/>
      <c r="U30" s="61" t="s">
        <v>1</v>
      </c>
      <c r="V30" s="46" t="s">
        <v>38</v>
      </c>
    </row>
    <row r="31" spans="1:22" ht="20.100000000000001" customHeight="1" thickBot="1" x14ac:dyDescent="0.3">
      <c r="A31" s="3" t="s">
        <v>2</v>
      </c>
      <c r="B31" s="4"/>
      <c r="C31" s="7">
        <f t="shared" ref="C31:J31" si="21">SUM(C32:C44)</f>
        <v>270476629</v>
      </c>
      <c r="D31" s="8">
        <f t="shared" si="21"/>
        <v>289277021</v>
      </c>
      <c r="E31" s="8">
        <f t="shared" si="21"/>
        <v>309420015</v>
      </c>
      <c r="F31" s="8">
        <f t="shared" si="21"/>
        <v>332265767</v>
      </c>
      <c r="G31" s="8">
        <f t="shared" si="21"/>
        <v>352509064</v>
      </c>
      <c r="H31" s="8">
        <f t="shared" si="21"/>
        <v>391579235</v>
      </c>
      <c r="I31" s="8">
        <f t="shared" si="21"/>
        <v>391728780</v>
      </c>
      <c r="J31" s="8">
        <f t="shared" si="21"/>
        <v>399841354</v>
      </c>
      <c r="L31" s="43">
        <f>C31/C48</f>
        <v>0.70079004231888764</v>
      </c>
      <c r="M31" s="15">
        <f>D31/D48</f>
        <v>0.7026480236771504</v>
      </c>
      <c r="N31" s="15">
        <f>E31/E48</f>
        <v>0.70460612492200081</v>
      </c>
      <c r="O31" s="15">
        <f>F31/F48</f>
        <v>0.71688663372773664</v>
      </c>
      <c r="P31" s="15">
        <f>G31/G48</f>
        <v>0.70947542866484981</v>
      </c>
      <c r="Q31" s="15">
        <f t="shared" ref="Q31:R31" si="22">H31/H48</f>
        <v>0.73162499031446981</v>
      </c>
      <c r="R31" s="15">
        <f t="shared" si="22"/>
        <v>0.73472577251850302</v>
      </c>
      <c r="S31" s="16">
        <f>J31/J48</f>
        <v>0.73441142007948157</v>
      </c>
      <c r="U31" s="72">
        <f>(J31-I31)/I31</f>
        <v>2.0709670604237961E-2</v>
      </c>
      <c r="V31" s="71">
        <f>(S31-R31)*100</f>
        <v>-3.1435243902144805E-2</v>
      </c>
    </row>
    <row r="32" spans="1:22" ht="20.100000000000001" customHeight="1" x14ac:dyDescent="0.25">
      <c r="A32" s="23"/>
      <c r="B32" t="s">
        <v>10</v>
      </c>
      <c r="C32" s="9">
        <v>43263427</v>
      </c>
      <c r="D32" s="33">
        <v>45322865</v>
      </c>
      <c r="E32" s="33">
        <v>48266368</v>
      </c>
      <c r="F32" s="33">
        <v>50700344</v>
      </c>
      <c r="G32" s="33">
        <v>53931412</v>
      </c>
      <c r="H32" s="33">
        <v>55856122</v>
      </c>
      <c r="I32" s="33">
        <v>56009895</v>
      </c>
      <c r="J32" s="11">
        <v>55872224</v>
      </c>
      <c r="L32" s="66">
        <f t="shared" ref="L32:L44" si="23">C32/$C$31</f>
        <v>0.15995255176002657</v>
      </c>
      <c r="M32" s="17">
        <f t="shared" ref="M32:M44" si="24">D32/$D$31</f>
        <v>0.1566763403581925</v>
      </c>
      <c r="N32" s="17">
        <f t="shared" ref="N32:N44" si="25">E32/$E$31</f>
        <v>0.15598980563684609</v>
      </c>
      <c r="O32" s="35">
        <f t="shared" ref="O32:O44" si="26">F32/$F$31</f>
        <v>0.15258973097881612</v>
      </c>
      <c r="P32" s="35">
        <f t="shared" ref="P32:P44" si="27">G32/$G$31</f>
        <v>0.15299297949399679</v>
      </c>
      <c r="Q32" s="35">
        <f>H32/$H$31</f>
        <v>0.14264321753424949</v>
      </c>
      <c r="R32" s="35">
        <f t="shared" ref="R32:R44" si="28">I32/$I$31</f>
        <v>0.14298131222321731</v>
      </c>
      <c r="S32" s="18">
        <f t="shared" ref="S32:S44" si="29">J32/$J$31</f>
        <v>0.13973598138625751</v>
      </c>
      <c r="U32" s="73">
        <f t="shared" ref="U32:U48" si="30">(J32-I32)/I32</f>
        <v>-2.4579763986345626E-3</v>
      </c>
      <c r="V32" s="74">
        <f t="shared" ref="V32:V48" si="31">(S32-R32)*100</f>
        <v>-0.32453308369597977</v>
      </c>
    </row>
    <row r="33" spans="1:22" ht="20.100000000000001" customHeight="1" x14ac:dyDescent="0.25">
      <c r="A33" s="23"/>
      <c r="B33" t="s">
        <v>18</v>
      </c>
      <c r="C33" s="9">
        <v>534724</v>
      </c>
      <c r="D33" s="33">
        <v>727328</v>
      </c>
      <c r="E33" s="33">
        <v>627880</v>
      </c>
      <c r="F33" s="33">
        <v>660848</v>
      </c>
      <c r="G33" s="33">
        <v>732632</v>
      </c>
      <c r="H33" s="33">
        <v>965487</v>
      </c>
      <c r="I33" s="33">
        <v>1024898</v>
      </c>
      <c r="J33" s="11">
        <v>1156637</v>
      </c>
      <c r="L33" s="66">
        <f t="shared" si="23"/>
        <v>1.976969329945324E-3</v>
      </c>
      <c r="M33" s="17">
        <f t="shared" si="24"/>
        <v>2.5142958036753287E-3</v>
      </c>
      <c r="N33" s="17">
        <f t="shared" si="25"/>
        <v>2.0292158540552072E-3</v>
      </c>
      <c r="O33" s="35">
        <f t="shared" si="26"/>
        <v>1.9889138925347069E-3</v>
      </c>
      <c r="P33" s="35">
        <f t="shared" si="27"/>
        <v>2.0783352112614048E-3</v>
      </c>
      <c r="Q33" s="35">
        <f t="shared" ref="Q33:Q44" si="32">H33/$H$31</f>
        <v>2.4656235921192296E-3</v>
      </c>
      <c r="R33" s="35">
        <f t="shared" si="28"/>
        <v>2.6163459319991757E-3</v>
      </c>
      <c r="S33" s="18">
        <f t="shared" si="29"/>
        <v>2.8927398039973623E-3</v>
      </c>
      <c r="U33" s="73">
        <f t="shared" si="30"/>
        <v>0.12853864482124075</v>
      </c>
      <c r="V33" s="74">
        <f t="shared" si="31"/>
        <v>2.7639387199818656E-2</v>
      </c>
    </row>
    <row r="34" spans="1:22" ht="20.100000000000001" customHeight="1" x14ac:dyDescent="0.25">
      <c r="A34" s="23"/>
      <c r="B34" t="s">
        <v>15</v>
      </c>
      <c r="C34" s="9">
        <v>38185533</v>
      </c>
      <c r="D34" s="33">
        <v>43987043</v>
      </c>
      <c r="E34" s="33">
        <v>47167068</v>
      </c>
      <c r="F34" s="33">
        <v>49268564</v>
      </c>
      <c r="G34" s="33">
        <v>57661665</v>
      </c>
      <c r="H34" s="33">
        <v>68969615</v>
      </c>
      <c r="I34" s="33">
        <v>71308684</v>
      </c>
      <c r="J34" s="11">
        <v>75712325</v>
      </c>
      <c r="L34" s="66">
        <f t="shared" si="23"/>
        <v>0.14117867832492101</v>
      </c>
      <c r="M34" s="17">
        <f t="shared" si="24"/>
        <v>0.15205854529316382</v>
      </c>
      <c r="N34" s="17">
        <f t="shared" si="25"/>
        <v>0.15243702964722564</v>
      </c>
      <c r="O34" s="35">
        <f t="shared" si="26"/>
        <v>0.14828059009762506</v>
      </c>
      <c r="P34" s="35">
        <f t="shared" si="27"/>
        <v>0.16357498540803478</v>
      </c>
      <c r="Q34" s="35">
        <f t="shared" si="32"/>
        <v>0.17613195194071005</v>
      </c>
      <c r="R34" s="35">
        <f t="shared" si="28"/>
        <v>0.18203585654339718</v>
      </c>
      <c r="S34" s="18">
        <f t="shared" si="29"/>
        <v>0.18935591389578979</v>
      </c>
      <c r="U34" s="73">
        <f t="shared" si="30"/>
        <v>6.1754624443777426E-2</v>
      </c>
      <c r="V34" s="74">
        <f t="shared" si="31"/>
        <v>0.7320057352392606</v>
      </c>
    </row>
    <row r="35" spans="1:22" ht="20.100000000000001" customHeight="1" x14ac:dyDescent="0.25">
      <c r="A35" s="23"/>
      <c r="B35" t="s">
        <v>8</v>
      </c>
      <c r="C35" s="9">
        <v>126076</v>
      </c>
      <c r="D35" s="33">
        <v>91732</v>
      </c>
      <c r="E35" s="33">
        <v>249211</v>
      </c>
      <c r="F35" s="33">
        <v>342501</v>
      </c>
      <c r="G35" s="33">
        <v>108524</v>
      </c>
      <c r="H35" s="33"/>
      <c r="I35" s="33"/>
      <c r="J35" s="11"/>
      <c r="L35" s="66">
        <f t="shared" si="23"/>
        <v>4.6612530060776526E-4</v>
      </c>
      <c r="M35" s="17">
        <f t="shared" si="24"/>
        <v>3.1710780096840115E-4</v>
      </c>
      <c r="N35" s="17">
        <f t="shared" si="25"/>
        <v>8.0541331497253009E-4</v>
      </c>
      <c r="O35" s="35">
        <f t="shared" si="26"/>
        <v>1.0308043560804145E-3</v>
      </c>
      <c r="P35" s="35">
        <f t="shared" si="27"/>
        <v>3.0786158735481478E-4</v>
      </c>
      <c r="Q35" s="35">
        <f t="shared" si="32"/>
        <v>0</v>
      </c>
      <c r="R35" s="35">
        <f t="shared" si="28"/>
        <v>0</v>
      </c>
      <c r="S35" s="18">
        <f t="shared" si="29"/>
        <v>0</v>
      </c>
      <c r="U35" s="73" t="e">
        <f t="shared" si="30"/>
        <v>#DIV/0!</v>
      </c>
      <c r="V35" s="74">
        <f t="shared" si="31"/>
        <v>0</v>
      </c>
    </row>
    <row r="36" spans="1:22" ht="20.100000000000001" customHeight="1" x14ac:dyDescent="0.25">
      <c r="A36" s="23"/>
      <c r="B36" t="s">
        <v>16</v>
      </c>
      <c r="C36" s="9">
        <v>41727</v>
      </c>
      <c r="D36" s="33">
        <v>51471</v>
      </c>
      <c r="E36" s="33">
        <v>46466</v>
      </c>
      <c r="F36" s="33">
        <v>41389</v>
      </c>
      <c r="G36" s="33">
        <v>39464</v>
      </c>
      <c r="H36" s="33">
        <v>45091</v>
      </c>
      <c r="I36" s="33">
        <v>41138</v>
      </c>
      <c r="J36" s="11">
        <v>45194</v>
      </c>
      <c r="L36" s="66">
        <f t="shared" si="23"/>
        <v>1.5427210903312463E-4</v>
      </c>
      <c r="M36" s="17">
        <f t="shared" si="24"/>
        <v>1.7792979138844215E-4</v>
      </c>
      <c r="N36" s="17">
        <f t="shared" si="25"/>
        <v>1.5017128093669055E-4</v>
      </c>
      <c r="O36" s="35">
        <f t="shared" si="26"/>
        <v>1.2456594723464243E-4</v>
      </c>
      <c r="P36" s="35">
        <f t="shared" si="27"/>
        <v>1.1195173126101517E-4</v>
      </c>
      <c r="Q36" s="35">
        <f t="shared" si="32"/>
        <v>1.1515166272797892E-4</v>
      </c>
      <c r="R36" s="35">
        <f t="shared" si="28"/>
        <v>1.0501653720719729E-4</v>
      </c>
      <c r="S36" s="18">
        <f t="shared" si="29"/>
        <v>1.1302982932575804E-4</v>
      </c>
      <c r="U36" s="73">
        <f t="shared" si="30"/>
        <v>9.8594973017647913E-2</v>
      </c>
      <c r="V36" s="74">
        <f t="shared" si="31"/>
        <v>8.0132921185607515E-4</v>
      </c>
    </row>
    <row r="37" spans="1:22" ht="20.100000000000001" customHeight="1" x14ac:dyDescent="0.25">
      <c r="A37" s="23"/>
      <c r="B37" t="s">
        <v>13</v>
      </c>
      <c r="C37" s="9">
        <v>2266260</v>
      </c>
      <c r="D37" s="33">
        <v>1874529</v>
      </c>
      <c r="E37" s="33">
        <v>2247676</v>
      </c>
      <c r="F37" s="33">
        <v>2123665</v>
      </c>
      <c r="G37" s="33">
        <v>1635486</v>
      </c>
      <c r="H37" s="33">
        <v>1384853</v>
      </c>
      <c r="I37" s="33">
        <v>1381495</v>
      </c>
      <c r="J37" s="11">
        <v>1858115</v>
      </c>
      <c r="L37" s="66">
        <f t="shared" si="23"/>
        <v>8.3787645844994613E-3</v>
      </c>
      <c r="M37" s="17">
        <f t="shared" si="24"/>
        <v>6.4800480643777093E-3</v>
      </c>
      <c r="N37" s="17">
        <f t="shared" si="25"/>
        <v>7.2641583964760652E-3</v>
      </c>
      <c r="O37" s="35">
        <f t="shared" si="26"/>
        <v>6.3914649383666417E-3</v>
      </c>
      <c r="P37" s="35">
        <f t="shared" si="27"/>
        <v>4.6395572966033008E-3</v>
      </c>
      <c r="Q37" s="35">
        <f t="shared" si="32"/>
        <v>3.5365843645922645E-3</v>
      </c>
      <c r="R37" s="35">
        <f t="shared" si="28"/>
        <v>3.526661993024868E-3</v>
      </c>
      <c r="S37" s="18">
        <f t="shared" si="29"/>
        <v>4.6471306217115305E-3</v>
      </c>
      <c r="U37" s="73">
        <f t="shared" si="30"/>
        <v>0.34500305828106509</v>
      </c>
      <c r="V37" s="74">
        <f t="shared" si="31"/>
        <v>0.11204686286866625</v>
      </c>
    </row>
    <row r="38" spans="1:22" ht="20.100000000000001" customHeight="1" x14ac:dyDescent="0.25">
      <c r="A38" s="23"/>
      <c r="B38" t="s">
        <v>17</v>
      </c>
      <c r="C38" s="9">
        <v>11166139</v>
      </c>
      <c r="D38" s="33">
        <v>13434809</v>
      </c>
      <c r="E38" s="33">
        <v>14245400</v>
      </c>
      <c r="F38" s="33">
        <v>14754407</v>
      </c>
      <c r="G38" s="33">
        <v>15038996</v>
      </c>
      <c r="H38" s="33">
        <v>16081825</v>
      </c>
      <c r="I38" s="33">
        <v>16375965</v>
      </c>
      <c r="J38" s="11">
        <v>15767834</v>
      </c>
      <c r="L38" s="66">
        <f t="shared" si="23"/>
        <v>4.1283193454766103E-2</v>
      </c>
      <c r="M38" s="17">
        <f t="shared" si="24"/>
        <v>4.6442710705320765E-2</v>
      </c>
      <c r="N38" s="17">
        <f t="shared" si="25"/>
        <v>4.6039038554115515E-2</v>
      </c>
      <c r="O38" s="35">
        <f t="shared" si="26"/>
        <v>4.440543825268644E-2</v>
      </c>
      <c r="P38" s="35">
        <f t="shared" si="27"/>
        <v>4.2662721432887754E-2</v>
      </c>
      <c r="Q38" s="35">
        <f t="shared" si="32"/>
        <v>4.1069146580257253E-2</v>
      </c>
      <c r="R38" s="35">
        <f t="shared" si="28"/>
        <v>4.180434483266713E-2</v>
      </c>
      <c r="S38" s="18">
        <f t="shared" si="29"/>
        <v>3.943522560200214E-2</v>
      </c>
      <c r="U38" s="73">
        <f t="shared" si="30"/>
        <v>-3.7135582544295866E-2</v>
      </c>
      <c r="V38" s="74">
        <f t="shared" si="31"/>
        <v>-0.236911923066499</v>
      </c>
    </row>
    <row r="39" spans="1:22" ht="20.100000000000001" customHeight="1" x14ac:dyDescent="0.25">
      <c r="A39" s="23"/>
      <c r="B39" t="s">
        <v>86</v>
      </c>
      <c r="C39" s="9">
        <v>927790</v>
      </c>
      <c r="D39" s="33">
        <v>956013</v>
      </c>
      <c r="E39" s="33">
        <v>984175</v>
      </c>
      <c r="F39" s="33">
        <v>1170391</v>
      </c>
      <c r="G39" s="33">
        <v>1563634</v>
      </c>
      <c r="H39" s="33">
        <v>2282245</v>
      </c>
      <c r="I39" s="33">
        <v>2494729</v>
      </c>
      <c r="J39" s="11">
        <v>2949147</v>
      </c>
      <c r="L39" s="66">
        <f t="shared" si="23"/>
        <v>3.4302039456429339E-3</v>
      </c>
      <c r="M39" s="17">
        <f t="shared" si="24"/>
        <v>3.3048356094623915E-3</v>
      </c>
      <c r="N39" s="17">
        <f t="shared" si="25"/>
        <v>3.1807089143861622E-3</v>
      </c>
      <c r="O39" s="35">
        <f t="shared" si="26"/>
        <v>3.5224543610597116E-3</v>
      </c>
      <c r="P39" s="35">
        <f t="shared" si="27"/>
        <v>4.4357270767936907E-3</v>
      </c>
      <c r="Q39" s="35">
        <f t="shared" si="32"/>
        <v>5.8283095629419676E-3</v>
      </c>
      <c r="R39" s="35">
        <f t="shared" si="28"/>
        <v>6.3685108865373643E-3</v>
      </c>
      <c r="S39" s="18">
        <f t="shared" si="29"/>
        <v>7.3757928500812354E-3</v>
      </c>
      <c r="U39" s="73">
        <f t="shared" si="30"/>
        <v>0.18215124769063093</v>
      </c>
      <c r="V39" s="74">
        <f t="shared" si="31"/>
        <v>0.10072819635438711</v>
      </c>
    </row>
    <row r="40" spans="1:22" ht="20.100000000000001" customHeight="1" x14ac:dyDescent="0.25">
      <c r="A40" s="23"/>
      <c r="B40" t="s">
        <v>9</v>
      </c>
      <c r="C40" s="9">
        <v>8870855</v>
      </c>
      <c r="D40" s="33">
        <v>11864125</v>
      </c>
      <c r="E40" s="33">
        <v>14902935</v>
      </c>
      <c r="F40" s="33">
        <v>14980316</v>
      </c>
      <c r="G40" s="33">
        <v>14734420</v>
      </c>
      <c r="H40" s="33">
        <v>15896024</v>
      </c>
      <c r="I40" s="33">
        <v>15566541</v>
      </c>
      <c r="J40" s="11">
        <v>14929712</v>
      </c>
      <c r="L40" s="66">
        <f t="shared" si="23"/>
        <v>3.2797122001990052E-2</v>
      </c>
      <c r="M40" s="17">
        <f t="shared" si="24"/>
        <v>4.1013022600229279E-2</v>
      </c>
      <c r="N40" s="17">
        <f t="shared" si="25"/>
        <v>4.8164095008527488E-2</v>
      </c>
      <c r="O40" s="35">
        <f t="shared" si="26"/>
        <v>4.5085342782243347E-2</v>
      </c>
      <c r="P40" s="35">
        <f t="shared" si="27"/>
        <v>4.1798698259855244E-2</v>
      </c>
      <c r="Q40" s="35">
        <f t="shared" si="32"/>
        <v>4.0594655127716359E-2</v>
      </c>
      <c r="R40" s="35">
        <f t="shared" si="28"/>
        <v>3.9738058051287425E-2</v>
      </c>
      <c r="S40" s="18">
        <f t="shared" si="29"/>
        <v>3.7339089242880062E-2</v>
      </c>
      <c r="U40" s="73">
        <f t="shared" si="30"/>
        <v>-4.0910116126633402E-2</v>
      </c>
      <c r="V40" s="74">
        <f t="shared" si="31"/>
        <v>-0.23989688084073632</v>
      </c>
    </row>
    <row r="41" spans="1:22" ht="20.100000000000001" customHeight="1" x14ac:dyDescent="0.25">
      <c r="A41" s="23"/>
      <c r="B41" t="s">
        <v>12</v>
      </c>
      <c r="C41" s="9">
        <v>8796971</v>
      </c>
      <c r="D41" s="33">
        <v>9487411</v>
      </c>
      <c r="E41" s="33">
        <v>10258864</v>
      </c>
      <c r="F41" s="33">
        <v>15573842</v>
      </c>
      <c r="G41" s="33">
        <v>16798411</v>
      </c>
      <c r="H41" s="33">
        <v>17477331</v>
      </c>
      <c r="I41" s="33">
        <v>16725118</v>
      </c>
      <c r="J41" s="11">
        <v>15528524</v>
      </c>
      <c r="L41" s="66">
        <f t="shared" si="23"/>
        <v>3.2523959768812408E-2</v>
      </c>
      <c r="M41" s="17">
        <f t="shared" si="24"/>
        <v>3.2796974219393663E-2</v>
      </c>
      <c r="N41" s="17">
        <f t="shared" si="25"/>
        <v>3.3155140271064885E-2</v>
      </c>
      <c r="O41" s="35">
        <f t="shared" si="26"/>
        <v>4.6871641760193733E-2</v>
      </c>
      <c r="P41" s="35">
        <f t="shared" si="27"/>
        <v>4.7653841320800763E-2</v>
      </c>
      <c r="Q41" s="35">
        <f t="shared" si="32"/>
        <v>4.4632936166801591E-2</v>
      </c>
      <c r="R41" s="35">
        <f t="shared" si="28"/>
        <v>4.2695657949870319E-2</v>
      </c>
      <c r="S41" s="18">
        <f t="shared" si="29"/>
        <v>3.8836713223014949E-2</v>
      </c>
      <c r="U41" s="73">
        <f t="shared" si="30"/>
        <v>-7.1544726919116508E-2</v>
      </c>
      <c r="V41" s="74">
        <f t="shared" si="31"/>
        <v>-0.38589447268553706</v>
      </c>
    </row>
    <row r="42" spans="1:22" ht="20.100000000000001" customHeight="1" x14ac:dyDescent="0.25">
      <c r="A42" s="23"/>
      <c r="B42" t="s">
        <v>11</v>
      </c>
      <c r="C42" s="9">
        <v>33521945</v>
      </c>
      <c r="D42" s="33">
        <v>37719984</v>
      </c>
      <c r="E42" s="33">
        <v>47541365</v>
      </c>
      <c r="F42" s="33">
        <v>52891733</v>
      </c>
      <c r="G42" s="33">
        <v>57835644</v>
      </c>
      <c r="H42" s="33">
        <v>65675359</v>
      </c>
      <c r="I42" s="33">
        <v>66320858</v>
      </c>
      <c r="J42" s="11">
        <v>67670272</v>
      </c>
      <c r="L42" s="66">
        <f t="shared" si="23"/>
        <v>0.12393656754720941</v>
      </c>
      <c r="M42" s="17">
        <f t="shared" si="24"/>
        <v>0.13039398660013166</v>
      </c>
      <c r="N42" s="17">
        <f t="shared" si="25"/>
        <v>0.15364670252504511</v>
      </c>
      <c r="O42" s="35">
        <f t="shared" si="26"/>
        <v>0.1591850207066321</v>
      </c>
      <c r="P42" s="35">
        <f t="shared" si="27"/>
        <v>0.16406853016409245</v>
      </c>
      <c r="Q42" s="35">
        <f t="shared" si="32"/>
        <v>0.1677192075825982</v>
      </c>
      <c r="R42" s="35">
        <f t="shared" si="28"/>
        <v>0.16930300091813524</v>
      </c>
      <c r="S42" s="18">
        <f t="shared" si="29"/>
        <v>0.16924280423480159</v>
      </c>
      <c r="U42" s="73">
        <f t="shared" si="30"/>
        <v>2.0346751243779142E-2</v>
      </c>
      <c r="V42" s="74">
        <f t="shared" si="31"/>
        <v>-6.0196683333652024E-3</v>
      </c>
    </row>
    <row r="43" spans="1:22" ht="20.100000000000001" customHeight="1" x14ac:dyDescent="0.25">
      <c r="A43" s="23"/>
      <c r="B43" t="s">
        <v>6</v>
      </c>
      <c r="C43" s="9">
        <v>122245353</v>
      </c>
      <c r="D43" s="33">
        <v>123110540</v>
      </c>
      <c r="E43" s="33">
        <v>122250676</v>
      </c>
      <c r="F43" s="33">
        <v>129038329</v>
      </c>
      <c r="G43" s="33">
        <v>131789209</v>
      </c>
      <c r="H43" s="33">
        <v>146165918</v>
      </c>
      <c r="I43" s="33">
        <v>143489003</v>
      </c>
      <c r="J43" s="11">
        <v>147086133</v>
      </c>
      <c r="L43" s="66">
        <f t="shared" si="23"/>
        <v>0.45196272022452633</v>
      </c>
      <c r="M43" s="17">
        <f t="shared" si="24"/>
        <v>0.42558008781485618</v>
      </c>
      <c r="N43" s="17">
        <f t="shared" si="25"/>
        <v>0.39509621250583937</v>
      </c>
      <c r="O43" s="35">
        <f t="shared" si="26"/>
        <v>0.38835878328687407</v>
      </c>
      <c r="P43" s="35">
        <f t="shared" si="27"/>
        <v>0.37386048320164611</v>
      </c>
      <c r="Q43" s="35">
        <f t="shared" si="32"/>
        <v>0.37327290350316966</v>
      </c>
      <c r="R43" s="35">
        <f t="shared" si="28"/>
        <v>0.36629681127845648</v>
      </c>
      <c r="S43" s="18">
        <f t="shared" si="29"/>
        <v>0.3678612317824434</v>
      </c>
      <c r="U43" s="73">
        <f t="shared" si="30"/>
        <v>2.5069029157586385E-2</v>
      </c>
      <c r="V43" s="74">
        <f t="shared" si="31"/>
        <v>0.15644205039869186</v>
      </c>
    </row>
    <row r="44" spans="1:22" ht="20.100000000000001" customHeight="1" thickBot="1" x14ac:dyDescent="0.3">
      <c r="A44" s="23"/>
      <c r="B44" t="s">
        <v>7</v>
      </c>
      <c r="C44" s="30">
        <v>529829</v>
      </c>
      <c r="D44" s="41">
        <v>649171</v>
      </c>
      <c r="E44" s="41">
        <v>631931</v>
      </c>
      <c r="F44" s="33">
        <v>719438</v>
      </c>
      <c r="G44" s="33">
        <v>639567</v>
      </c>
      <c r="H44" s="33">
        <v>779365</v>
      </c>
      <c r="I44" s="33">
        <v>990456</v>
      </c>
      <c r="J44" s="11">
        <v>1265237</v>
      </c>
      <c r="L44" s="66">
        <f t="shared" si="23"/>
        <v>1.9588716480195413E-3</v>
      </c>
      <c r="M44" s="17">
        <f t="shared" si="24"/>
        <v>2.244115338839859E-3</v>
      </c>
      <c r="N44" s="17">
        <f t="shared" si="25"/>
        <v>2.0423080905092711E-3</v>
      </c>
      <c r="O44" s="35">
        <f t="shared" si="26"/>
        <v>2.165248639652968E-3</v>
      </c>
      <c r="P44" s="35">
        <f t="shared" si="27"/>
        <v>1.8143278154118612E-3</v>
      </c>
      <c r="Q44" s="35">
        <f t="shared" si="32"/>
        <v>1.9903123821159718E-3</v>
      </c>
      <c r="R44" s="35">
        <f t="shared" si="28"/>
        <v>2.5284228542002967E-3</v>
      </c>
      <c r="S44" s="18">
        <f t="shared" si="29"/>
        <v>3.1643475276946966E-3</v>
      </c>
      <c r="U44" s="75">
        <f t="shared" si="30"/>
        <v>0.2774287802789826</v>
      </c>
      <c r="V44" s="76">
        <f t="shared" si="31"/>
        <v>6.3592467349439991E-2</v>
      </c>
    </row>
    <row r="45" spans="1:22" ht="20.100000000000001" customHeight="1" thickBot="1" x14ac:dyDescent="0.3">
      <c r="A45" s="5" t="s">
        <v>46</v>
      </c>
      <c r="B45" s="6"/>
      <c r="C45" s="12">
        <f t="shared" ref="C45:G45" si="33">C46+C47</f>
        <v>115482949</v>
      </c>
      <c r="D45" s="34">
        <f t="shared" si="33"/>
        <v>122418467</v>
      </c>
      <c r="E45" s="34">
        <f t="shared" si="33"/>
        <v>129718965</v>
      </c>
      <c r="F45" s="34">
        <f t="shared" si="33"/>
        <v>131218627</v>
      </c>
      <c r="G45" s="34">
        <f t="shared" si="33"/>
        <v>144349671</v>
      </c>
      <c r="H45" s="34">
        <v>143639272</v>
      </c>
      <c r="I45" s="34">
        <v>141434469</v>
      </c>
      <c r="J45" s="14">
        <v>144596468</v>
      </c>
      <c r="L45" s="19">
        <f t="shared" ref="L45:S45" si="34">C45/C48</f>
        <v>0.29920995768111242</v>
      </c>
      <c r="M45" s="20">
        <f t="shared" si="34"/>
        <v>0.2973519763228496</v>
      </c>
      <c r="N45" s="20">
        <f t="shared" si="34"/>
        <v>0.29539387507799925</v>
      </c>
      <c r="O45" s="20">
        <f t="shared" si="34"/>
        <v>0.2831133662722633</v>
      </c>
      <c r="P45" s="20">
        <f t="shared" si="34"/>
        <v>0.29052457133515019</v>
      </c>
      <c r="Q45" s="20">
        <f t="shared" si="34"/>
        <v>0.26837500968553019</v>
      </c>
      <c r="R45" s="20">
        <f t="shared" si="34"/>
        <v>0.26527422748149693</v>
      </c>
      <c r="S45" s="21">
        <f t="shared" si="34"/>
        <v>0.26558857992051843</v>
      </c>
      <c r="U45" s="43">
        <f t="shared" si="30"/>
        <v>2.2356636415130176E-2</v>
      </c>
      <c r="V45" s="71">
        <f t="shared" si="31"/>
        <v>3.1435243902150356E-2</v>
      </c>
    </row>
    <row r="46" spans="1:22" ht="20.100000000000001" customHeight="1" x14ac:dyDescent="0.25">
      <c r="A46" s="23"/>
      <c r="B46" t="s">
        <v>4</v>
      </c>
      <c r="C46" s="9">
        <v>3409468</v>
      </c>
      <c r="D46" s="33">
        <v>3495523</v>
      </c>
      <c r="E46" s="33">
        <v>5128843</v>
      </c>
      <c r="F46" s="33">
        <v>8773672</v>
      </c>
      <c r="G46" s="33">
        <v>8237104</v>
      </c>
      <c r="H46" s="33">
        <v>7645255</v>
      </c>
      <c r="I46" s="33">
        <v>9133904</v>
      </c>
      <c r="J46" s="11">
        <v>11767654</v>
      </c>
      <c r="L46" s="66">
        <f>C46/C45</f>
        <v>2.9523561958917414E-2</v>
      </c>
      <c r="M46" s="35">
        <f>D46/D45</f>
        <v>2.8553886400162157E-2</v>
      </c>
      <c r="N46" s="35">
        <f>E46/E45</f>
        <v>3.9538112256754437E-2</v>
      </c>
      <c r="O46" s="35">
        <f>F46/F45</f>
        <v>6.6863007185710005E-2</v>
      </c>
      <c r="P46" s="35">
        <f>G46/G45</f>
        <v>5.7063545368246801E-2</v>
      </c>
      <c r="Q46" s="35">
        <f t="shared" ref="Q46:R46" si="35">H46/H45</f>
        <v>5.3225381147852101E-2</v>
      </c>
      <c r="R46" s="35">
        <f t="shared" si="35"/>
        <v>6.4580466590502775E-2</v>
      </c>
      <c r="S46" s="18">
        <f>J46/J45</f>
        <v>8.138272091127427E-2</v>
      </c>
      <c r="U46" s="77">
        <f t="shared" si="30"/>
        <v>0.28834877178477025</v>
      </c>
      <c r="V46" s="78">
        <f t="shared" si="31"/>
        <v>1.6802254320771495</v>
      </c>
    </row>
    <row r="47" spans="1:22" ht="20.100000000000001" customHeight="1" thickBot="1" x14ac:dyDescent="0.3">
      <c r="A47" s="23"/>
      <c r="B47" t="s">
        <v>3</v>
      </c>
      <c r="C47" s="30">
        <v>112073481</v>
      </c>
      <c r="D47" s="33">
        <v>118922944</v>
      </c>
      <c r="E47" s="33">
        <v>124590122</v>
      </c>
      <c r="F47" s="33">
        <v>122444955</v>
      </c>
      <c r="G47" s="33">
        <v>136112567</v>
      </c>
      <c r="H47" s="33">
        <v>135994017</v>
      </c>
      <c r="I47" s="33">
        <v>132300565</v>
      </c>
      <c r="J47" s="40">
        <v>132828814</v>
      </c>
      <c r="L47" s="66">
        <f>C47/C45</f>
        <v>0.97047643804108263</v>
      </c>
      <c r="M47" s="35">
        <f>D47/D45</f>
        <v>0.97144611359983779</v>
      </c>
      <c r="N47" s="35">
        <f>E47/E45</f>
        <v>0.96046188774324559</v>
      </c>
      <c r="O47" s="35">
        <f>F47/F45</f>
        <v>0.93313699281428997</v>
      </c>
      <c r="P47" s="35">
        <f>G47/G45</f>
        <v>0.94293645463175324</v>
      </c>
      <c r="Q47" s="35">
        <f t="shared" ref="Q47:R47" si="36">H47/H45</f>
        <v>0.94677461885214786</v>
      </c>
      <c r="R47" s="35">
        <f t="shared" si="36"/>
        <v>0.93541953340949724</v>
      </c>
      <c r="S47" s="64">
        <f>J47/J45</f>
        <v>0.9186172790887257</v>
      </c>
      <c r="U47" s="79">
        <f t="shared" si="30"/>
        <v>3.9927947397654729E-3</v>
      </c>
      <c r="V47" s="76">
        <f t="shared" si="31"/>
        <v>-1.6802254320771537</v>
      </c>
    </row>
    <row r="48" spans="1:22" ht="20.100000000000001" customHeight="1" thickBot="1" x14ac:dyDescent="0.3">
      <c r="A48" s="45" t="s">
        <v>5</v>
      </c>
      <c r="B48" s="70"/>
      <c r="C48" s="54">
        <f t="shared" ref="C48:I48" si="37">C31+C45</f>
        <v>385959578</v>
      </c>
      <c r="D48" s="55">
        <f t="shared" si="37"/>
        <v>411695488</v>
      </c>
      <c r="E48" s="55">
        <f t="shared" si="37"/>
        <v>439138980</v>
      </c>
      <c r="F48" s="55">
        <f t="shared" si="37"/>
        <v>463484394</v>
      </c>
      <c r="G48" s="55">
        <f t="shared" si="37"/>
        <v>496858735</v>
      </c>
      <c r="H48" s="55">
        <f t="shared" si="37"/>
        <v>535218507</v>
      </c>
      <c r="I48" s="55">
        <f t="shared" si="37"/>
        <v>533163249</v>
      </c>
      <c r="J48" s="243">
        <f t="shared" ref="J48" si="38">J31+J45</f>
        <v>544437822</v>
      </c>
      <c r="L48" s="59">
        <f>L31+L45</f>
        <v>1</v>
      </c>
      <c r="M48" s="56">
        <f>M31+M45</f>
        <v>1</v>
      </c>
      <c r="N48" s="56">
        <f>N31+N45</f>
        <v>1</v>
      </c>
      <c r="O48" s="56">
        <f t="shared" ref="O48:P48" si="39">O31+O45</f>
        <v>1</v>
      </c>
      <c r="P48" s="56">
        <f t="shared" si="39"/>
        <v>1</v>
      </c>
      <c r="Q48" s="56">
        <f t="shared" ref="Q48:R48" si="40">Q31+Q45</f>
        <v>1</v>
      </c>
      <c r="R48" s="56">
        <f t="shared" si="40"/>
        <v>1</v>
      </c>
      <c r="S48" s="60">
        <f t="shared" ref="S48" si="41">S31+S45</f>
        <v>1</v>
      </c>
      <c r="U48" s="63">
        <f t="shared" si="30"/>
        <v>2.1146568187410831E-2</v>
      </c>
      <c r="V48" s="57">
        <f t="shared" si="31"/>
        <v>0</v>
      </c>
    </row>
    <row r="49" spans="1:12" ht="15" customHeight="1" x14ac:dyDescent="0.25"/>
    <row r="50" spans="1:12" ht="15" customHeight="1" x14ac:dyDescent="0.25"/>
    <row r="51" spans="1:12" ht="15" customHeight="1" x14ac:dyDescent="0.25">
      <c r="A51" s="1" t="s">
        <v>27</v>
      </c>
      <c r="L51" s="1" t="str">
        <f>U27</f>
        <v>VARIAÇÃO (JAN-DEZ)</v>
      </c>
    </row>
    <row r="52" spans="1:12" ht="15" customHeight="1" thickBot="1" x14ac:dyDescent="0.3"/>
    <row r="53" spans="1:12" ht="24" customHeight="1" x14ac:dyDescent="0.25">
      <c r="A53" s="355" t="s">
        <v>36</v>
      </c>
      <c r="B53" s="366"/>
      <c r="C53" s="357">
        <v>2016</v>
      </c>
      <c r="D53" s="348">
        <v>2017</v>
      </c>
      <c r="E53" s="348">
        <v>2018</v>
      </c>
      <c r="F53" s="348">
        <v>2019</v>
      </c>
      <c r="G53" s="348">
        <v>2020</v>
      </c>
      <c r="H53" s="348">
        <v>2021</v>
      </c>
      <c r="I53" s="348">
        <v>2022</v>
      </c>
      <c r="J53" s="360">
        <v>2023</v>
      </c>
      <c r="L53" s="351" t="s">
        <v>90</v>
      </c>
    </row>
    <row r="54" spans="1:12" ht="20.100000000000001" customHeight="1" thickBot="1" x14ac:dyDescent="0.3">
      <c r="A54" s="367"/>
      <c r="B54" s="368"/>
      <c r="C54" s="369">
        <v>2016</v>
      </c>
      <c r="D54" s="350">
        <v>2017</v>
      </c>
      <c r="E54" s="350">
        <v>2018</v>
      </c>
      <c r="F54" s="350"/>
      <c r="G54" s="350"/>
      <c r="H54" s="350"/>
      <c r="I54" s="349"/>
      <c r="J54" s="361"/>
      <c r="L54" s="352"/>
    </row>
    <row r="55" spans="1:12" ht="20.100000000000001" customHeight="1" thickBot="1" x14ac:dyDescent="0.3">
      <c r="A55" s="3" t="s">
        <v>2</v>
      </c>
      <c r="B55" s="4"/>
      <c r="C55" s="81">
        <f>C31/C7</f>
        <v>3.2123307365165226</v>
      </c>
      <c r="D55" s="82">
        <f t="shared" ref="D55:E55" si="42">D31/D7</f>
        <v>3.4169911944004991</v>
      </c>
      <c r="E55" s="82">
        <f t="shared" si="42"/>
        <v>3.594888865750693</v>
      </c>
      <c r="F55" s="82">
        <f t="shared" ref="F55:G55" si="43">F31/F7</f>
        <v>3.6577742806699343</v>
      </c>
      <c r="G55" s="82">
        <f t="shared" si="43"/>
        <v>3.728775801182513</v>
      </c>
      <c r="H55" s="82">
        <f t="shared" ref="H55" si="44">H31/H7</f>
        <v>3.9302266576318852</v>
      </c>
      <c r="I55" s="82">
        <f t="shared" ref="I55:J55" si="45">I31/I7</f>
        <v>4.1534045719061563</v>
      </c>
      <c r="J55" s="260">
        <f t="shared" si="45"/>
        <v>4.3447711349787292</v>
      </c>
      <c r="L55" s="22">
        <f>(J55-I55)/I55</f>
        <v>4.6074626191483073E-2</v>
      </c>
    </row>
    <row r="56" spans="1:12" ht="20.100000000000001" customHeight="1" x14ac:dyDescent="0.25">
      <c r="A56" s="23"/>
      <c r="B56" t="s">
        <v>10</v>
      </c>
      <c r="C56" s="86">
        <f t="shared" ref="C56:E71" si="46">C32/C8</f>
        <v>3.1072184101681737</v>
      </c>
      <c r="D56" s="87">
        <f t="shared" si="46"/>
        <v>3.1804030646425181</v>
      </c>
      <c r="E56" s="87">
        <f t="shared" si="46"/>
        <v>3.2743204425841306</v>
      </c>
      <c r="F56" s="87">
        <f t="shared" ref="F56:G56" si="47">F32/F8</f>
        <v>3.2864474761518645</v>
      </c>
      <c r="G56" s="87">
        <f t="shared" si="47"/>
        <v>3.2671922631423351</v>
      </c>
      <c r="H56" s="87">
        <f t="shared" ref="H56" si="48">H32/H8</f>
        <v>3.3635217421674963</v>
      </c>
      <c r="I56" s="87">
        <f t="shared" ref="I56:J56" si="49">I32/I8</f>
        <v>3.5517084313949545</v>
      </c>
      <c r="J56" s="88">
        <f t="shared" si="49"/>
        <v>3.7339970810888694</v>
      </c>
      <c r="L56" s="163">
        <f t="shared" ref="L56:L72" si="50">(J56-I56)/I56</f>
        <v>5.1324215716187026E-2</v>
      </c>
    </row>
    <row r="57" spans="1:12" ht="20.100000000000001" customHeight="1" x14ac:dyDescent="0.25">
      <c r="A57" s="23"/>
      <c r="B57" t="s">
        <v>18</v>
      </c>
      <c r="C57" s="86">
        <f t="shared" si="46"/>
        <v>3.0683299669482187</v>
      </c>
      <c r="D57" s="87">
        <f t="shared" si="46"/>
        <v>3.4523042163670796</v>
      </c>
      <c r="E57" s="87">
        <f t="shared" si="46"/>
        <v>4.9327896800144559</v>
      </c>
      <c r="F57" s="87">
        <f t="shared" ref="F57:G57" si="51">F33/F9</f>
        <v>5.4892722757062522</v>
      </c>
      <c r="G57" s="87">
        <f t="shared" si="51"/>
        <v>6.0537592649209637</v>
      </c>
      <c r="H57" s="87">
        <f t="shared" ref="H57" si="52">H33/H9</f>
        <v>6.8455806236617081</v>
      </c>
      <c r="I57" s="87">
        <f t="shared" ref="I57:J57" si="53">I33/I9</f>
        <v>8.1720527847546141</v>
      </c>
      <c r="J57" s="88">
        <f t="shared" si="53"/>
        <v>8.558869016346133</v>
      </c>
      <c r="L57" s="28">
        <f t="shared" si="50"/>
        <v>4.7334034884496161E-2</v>
      </c>
    </row>
    <row r="58" spans="1:12" ht="20.100000000000001" customHeight="1" x14ac:dyDescent="0.25">
      <c r="A58" s="23"/>
      <c r="B58" t="s">
        <v>15</v>
      </c>
      <c r="C58" s="86">
        <f t="shared" si="46"/>
        <v>4.6082630427651941</v>
      </c>
      <c r="D58" s="87">
        <f t="shared" si="46"/>
        <v>4.758014830125072</v>
      </c>
      <c r="E58" s="87">
        <f t="shared" si="46"/>
        <v>5.2158887373037963</v>
      </c>
      <c r="F58" s="87">
        <f t="shared" ref="F58:G58" si="54">F34/F10</f>
        <v>5.8826120227282956</v>
      </c>
      <c r="G58" s="87">
        <f t="shared" si="54"/>
        <v>5.924750748432853</v>
      </c>
      <c r="H58" s="87">
        <f t="shared" ref="H58" si="55">H34/H10</f>
        <v>6.1931502316495362</v>
      </c>
      <c r="I58" s="87">
        <f t="shared" ref="I58:J58" si="56">I34/I10</f>
        <v>6.4556266382665752</v>
      </c>
      <c r="J58" s="88">
        <f t="shared" si="56"/>
        <v>6.6733487714972233</v>
      </c>
      <c r="L58" s="28">
        <f t="shared" si="50"/>
        <v>3.3725948762289237E-2</v>
      </c>
    </row>
    <row r="59" spans="1:12" ht="20.100000000000001" customHeight="1" x14ac:dyDescent="0.25">
      <c r="A59" s="23"/>
      <c r="B59" t="s">
        <v>8</v>
      </c>
      <c r="C59" s="86">
        <f t="shared" si="46"/>
        <v>1.8313554028732042</v>
      </c>
      <c r="D59" s="87">
        <f t="shared" si="46"/>
        <v>2.1490453320838703</v>
      </c>
      <c r="E59" s="87">
        <f t="shared" si="46"/>
        <v>1.8330268616317045</v>
      </c>
      <c r="F59" s="87">
        <f t="shared" ref="F59:G59" si="57">F35/F11</f>
        <v>1.8614387112903401</v>
      </c>
      <c r="G59" s="87">
        <f t="shared" si="57"/>
        <v>2.0368236331900675</v>
      </c>
      <c r="H59" s="87"/>
      <c r="I59" s="87"/>
      <c r="J59" s="88"/>
      <c r="L59" s="28"/>
    </row>
    <row r="60" spans="1:12" ht="20.100000000000001" customHeight="1" x14ac:dyDescent="0.25">
      <c r="A60" s="23"/>
      <c r="B60" t="s">
        <v>16</v>
      </c>
      <c r="C60" s="86">
        <f t="shared" si="46"/>
        <v>3.4174447174447176</v>
      </c>
      <c r="D60" s="87">
        <f t="shared" si="46"/>
        <v>3.5232390991854334</v>
      </c>
      <c r="E60" s="87">
        <f t="shared" si="46"/>
        <v>3.3732123411978221</v>
      </c>
      <c r="F60" s="87">
        <f t="shared" ref="F60:G60" si="58">F36/F12</f>
        <v>4.1576092415871422</v>
      </c>
      <c r="G60" s="87">
        <f t="shared" si="58"/>
        <v>4.3125341492733034</v>
      </c>
      <c r="H60" s="87">
        <f t="shared" ref="H60" si="59">H36/H12</f>
        <v>4.0231084939329049</v>
      </c>
      <c r="I60" s="87">
        <f t="shared" ref="I60:J60" si="60">I36/I12</f>
        <v>4.4964476992020987</v>
      </c>
      <c r="J60" s="88">
        <f t="shared" si="60"/>
        <v>6.0744623655913976</v>
      </c>
      <c r="L60" s="28">
        <f t="shared" si="50"/>
        <v>0.35094696345947046</v>
      </c>
    </row>
    <row r="61" spans="1:12" ht="20.100000000000001" customHeight="1" x14ac:dyDescent="0.25">
      <c r="A61" s="23"/>
      <c r="B61" t="s">
        <v>13</v>
      </c>
      <c r="C61" s="86">
        <f t="shared" si="46"/>
        <v>2.1756047266454122</v>
      </c>
      <c r="D61" s="87">
        <f t="shared" si="46"/>
        <v>2.6124092046803837</v>
      </c>
      <c r="E61" s="87">
        <f t="shared" si="46"/>
        <v>2.3239647922346882</v>
      </c>
      <c r="F61" s="87">
        <f t="shared" ref="F61:G61" si="61">F37/F13</f>
        <v>2.6343167682601587</v>
      </c>
      <c r="G61" s="87">
        <f t="shared" si="61"/>
        <v>3.4169438408825004</v>
      </c>
      <c r="H61" s="87">
        <f t="shared" ref="H61" si="62">H37/H13</f>
        <v>4.9763481585557354</v>
      </c>
      <c r="I61" s="87">
        <f t="shared" ref="I61:J61" si="63">I37/I13</f>
        <v>5.3876257702207315</v>
      </c>
      <c r="J61" s="88">
        <f t="shared" si="63"/>
        <v>5.1256223880391154</v>
      </c>
      <c r="L61" s="28">
        <f t="shared" si="50"/>
        <v>-4.8630582998136079E-2</v>
      </c>
    </row>
    <row r="62" spans="1:12" ht="20.100000000000001" customHeight="1" x14ac:dyDescent="0.25">
      <c r="A62" s="23"/>
      <c r="B62" t="s">
        <v>17</v>
      </c>
      <c r="C62" s="86">
        <f t="shared" si="46"/>
        <v>3.0944530831492969</v>
      </c>
      <c r="D62" s="87">
        <f t="shared" si="46"/>
        <v>3.0633340492995158</v>
      </c>
      <c r="E62" s="87">
        <f t="shared" si="46"/>
        <v>3.1628049484462837</v>
      </c>
      <c r="F62" s="87">
        <f t="shared" ref="F62:G62" si="64">F38/F14</f>
        <v>3.3549586599272225</v>
      </c>
      <c r="G62" s="87">
        <f t="shared" si="64"/>
        <v>3.5277086706265339</v>
      </c>
      <c r="H62" s="87">
        <f t="shared" ref="H62" si="65">H38/H14</f>
        <v>3.7244638006063147</v>
      </c>
      <c r="I62" s="87">
        <f t="shared" ref="I62:J62" si="66">I38/I14</f>
        <v>3.8274880419958794</v>
      </c>
      <c r="J62" s="88">
        <f t="shared" si="66"/>
        <v>4.1798748887290111</v>
      </c>
      <c r="L62" s="28">
        <f t="shared" si="50"/>
        <v>9.2067393252880367E-2</v>
      </c>
    </row>
    <row r="63" spans="1:12" ht="20.100000000000001" customHeight="1" x14ac:dyDescent="0.25">
      <c r="A63" s="23"/>
      <c r="B63" t="s">
        <v>86</v>
      </c>
      <c r="C63" s="86">
        <f t="shared" si="46"/>
        <v>3.6242080016250129</v>
      </c>
      <c r="D63" s="87">
        <f t="shared" si="46"/>
        <v>3.8319918871902581</v>
      </c>
      <c r="E63" s="87">
        <f t="shared" si="46"/>
        <v>3.9938925411898385</v>
      </c>
      <c r="F63" s="87">
        <f t="shared" ref="F63:G63" si="67">F39/F15</f>
        <v>3.769083871133954</v>
      </c>
      <c r="G63" s="87">
        <f t="shared" si="67"/>
        <v>3.9081079730067483</v>
      </c>
      <c r="H63" s="87">
        <f t="shared" ref="H63" si="68">H39/H15</f>
        <v>3.7462922746351368</v>
      </c>
      <c r="I63" s="87">
        <f t="shared" ref="I63:J63" si="69">I39/I15</f>
        <v>3.6057718852213778</v>
      </c>
      <c r="J63" s="88">
        <f t="shared" si="69"/>
        <v>3.7405264379508161</v>
      </c>
      <c r="L63" s="28">
        <f t="shared" si="50"/>
        <v>3.7371901778297037E-2</v>
      </c>
    </row>
    <row r="64" spans="1:12" ht="20.100000000000001" customHeight="1" x14ac:dyDescent="0.25">
      <c r="A64" s="23"/>
      <c r="B64" t="s">
        <v>9</v>
      </c>
      <c r="C64" s="86">
        <f t="shared" si="46"/>
        <v>2.9725197434027817</v>
      </c>
      <c r="D64" s="87">
        <f t="shared" si="46"/>
        <v>3.0922176967130417</v>
      </c>
      <c r="E64" s="87">
        <f t="shared" si="46"/>
        <v>3.3400513414949007</v>
      </c>
      <c r="F64" s="87">
        <f t="shared" ref="F64:G64" si="70">F40/F16</f>
        <v>3.3903876616029951</v>
      </c>
      <c r="G64" s="87">
        <f t="shared" si="70"/>
        <v>3.4035176225303028</v>
      </c>
      <c r="H64" s="87">
        <f t="shared" ref="H64" si="71">H40/H16</f>
        <v>3.5315880702886275</v>
      </c>
      <c r="I64" s="87">
        <f t="shared" ref="I64:J64" si="72">I40/I16</f>
        <v>3.729400724388034</v>
      </c>
      <c r="J64" s="88">
        <f t="shared" si="72"/>
        <v>3.9023458961846189</v>
      </c>
      <c r="L64" s="28">
        <f t="shared" si="50"/>
        <v>4.6373448330619883E-2</v>
      </c>
    </row>
    <row r="65" spans="1:38" ht="20.100000000000001" customHeight="1" x14ac:dyDescent="0.25">
      <c r="A65" s="23"/>
      <c r="B65" t="s">
        <v>12</v>
      </c>
      <c r="C65" s="86">
        <f t="shared" si="46"/>
        <v>2.5870780949019956</v>
      </c>
      <c r="D65" s="87">
        <f t="shared" si="46"/>
        <v>2.6597150384712642</v>
      </c>
      <c r="E65" s="87">
        <f t="shared" si="46"/>
        <v>2.8435620972733431</v>
      </c>
      <c r="F65" s="87">
        <f t="shared" ref="F65:G65" si="73">F41/F17</f>
        <v>2.4043502291056851</v>
      </c>
      <c r="G65" s="87">
        <f t="shared" si="73"/>
        <v>2.4388556619832822</v>
      </c>
      <c r="H65" s="87">
        <f t="shared" ref="H65" si="74">H41/H17</f>
        <v>2.5250854549770492</v>
      </c>
      <c r="I65" s="87">
        <f t="shared" ref="I65:J65" si="75">I41/I17</f>
        <v>2.7056056518206941</v>
      </c>
      <c r="J65" s="88">
        <f t="shared" si="75"/>
        <v>3.0055554835117126</v>
      </c>
      <c r="L65" s="28">
        <f t="shared" si="50"/>
        <v>0.11086236144176151</v>
      </c>
    </row>
    <row r="66" spans="1:38" ht="20.100000000000001" customHeight="1" x14ac:dyDescent="0.25">
      <c r="A66" s="23"/>
      <c r="B66" t="s">
        <v>11</v>
      </c>
      <c r="C66" s="86">
        <f t="shared" si="46"/>
        <v>2.7053523323271169</v>
      </c>
      <c r="D66" s="87">
        <f t="shared" si="46"/>
        <v>2.8582163449429099</v>
      </c>
      <c r="E66" s="87">
        <f t="shared" si="46"/>
        <v>2.9886613293918165</v>
      </c>
      <c r="F66" s="87">
        <f t="shared" ref="F66:G66" si="76">F42/F18</f>
        <v>3.0033512190316172</v>
      </c>
      <c r="G66" s="87">
        <f t="shared" si="76"/>
        <v>3.0337369720846326</v>
      </c>
      <c r="H66" s="87">
        <f t="shared" ref="H66" si="77">H42/H18</f>
        <v>3.2037699739392358</v>
      </c>
      <c r="I66" s="87">
        <f t="shared" ref="I66:J66" si="78">I42/I18</f>
        <v>3.4955690335382648</v>
      </c>
      <c r="J66" s="88">
        <f t="shared" si="78"/>
        <v>3.6013299588363306</v>
      </c>
      <c r="L66" s="28">
        <f t="shared" si="50"/>
        <v>3.0255710667803085E-2</v>
      </c>
    </row>
    <row r="67" spans="1:38" s="1" customFormat="1" ht="20.100000000000001" customHeight="1" x14ac:dyDescent="0.25">
      <c r="A67" s="23"/>
      <c r="B67" t="s">
        <v>6</v>
      </c>
      <c r="C67" s="86">
        <f t="shared" si="46"/>
        <v>3.2203387361387796</v>
      </c>
      <c r="D67" s="87">
        <f t="shared" si="46"/>
        <v>3.5336721368834847</v>
      </c>
      <c r="E67" s="87">
        <f t="shared" si="46"/>
        <v>3.794407741231824</v>
      </c>
      <c r="F67" s="87">
        <f t="shared" ref="F67:G67" si="79">F43/F19</f>
        <v>3.9585855236113172</v>
      </c>
      <c r="G67" s="87">
        <f t="shared" si="79"/>
        <v>4.0431164340769117</v>
      </c>
      <c r="H67" s="87">
        <f t="shared" ref="H67" si="80">H43/H19</f>
        <v>4.237214145657731</v>
      </c>
      <c r="I67" s="87">
        <f t="shared" ref="I67:J67" si="81">I43/I19</f>
        <v>4.3916425747991541</v>
      </c>
      <c r="J67" s="88">
        <f t="shared" si="81"/>
        <v>4.4951974479296428</v>
      </c>
      <c r="K67"/>
      <c r="L67" s="28">
        <f t="shared" si="50"/>
        <v>2.3579986614740537E-2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I67"/>
      <c r="AJ67"/>
      <c r="AK67"/>
      <c r="AL67"/>
    </row>
    <row r="68" spans="1:38" ht="20.100000000000001" customHeight="1" thickBot="1" x14ac:dyDescent="0.3">
      <c r="A68" s="23"/>
      <c r="B68" t="s">
        <v>7</v>
      </c>
      <c r="C68" s="89">
        <f t="shared" si="46"/>
        <v>5.7456459973539813</v>
      </c>
      <c r="D68" s="90">
        <f t="shared" si="46"/>
        <v>6.3598698970344749</v>
      </c>
      <c r="E68" s="90">
        <f t="shared" si="46"/>
        <v>6.435994581767444</v>
      </c>
      <c r="F68" s="90">
        <f t="shared" ref="F68:G68" si="82">F44/F20</f>
        <v>6.9692724983047567</v>
      </c>
      <c r="G68" s="90">
        <f t="shared" si="82"/>
        <v>6.6775284770147945</v>
      </c>
      <c r="H68" s="90">
        <f t="shared" ref="H68" si="83">H44/H20</f>
        <v>6.8066812227074234</v>
      </c>
      <c r="I68" s="90">
        <f t="shared" ref="I68:J68" si="84">I44/I20</f>
        <v>7.2710027896050509</v>
      </c>
      <c r="J68" s="91">
        <f t="shared" si="84"/>
        <v>8.4228405951469565</v>
      </c>
      <c r="L68" s="32">
        <f t="shared" si="50"/>
        <v>0.15841526112307702</v>
      </c>
    </row>
    <row r="69" spans="1:38" ht="20.100000000000001" customHeight="1" thickBot="1" x14ac:dyDescent="0.3">
      <c r="A69" s="5" t="s">
        <v>46</v>
      </c>
      <c r="B69" s="6"/>
      <c r="C69" s="92">
        <f t="shared" si="46"/>
        <v>1.1651844962701983</v>
      </c>
      <c r="D69" s="93">
        <f t="shared" si="46"/>
        <v>1.1939999104830223</v>
      </c>
      <c r="E69" s="93">
        <f t="shared" si="46"/>
        <v>1.3421143788134609</v>
      </c>
      <c r="F69" s="93">
        <f t="shared" ref="F69:G69" si="85">F45/F21</f>
        <v>1.3354558265681284</v>
      </c>
      <c r="G69" s="93">
        <f t="shared" si="85"/>
        <v>1.3363742466699555</v>
      </c>
      <c r="H69" s="93">
        <f t="shared" ref="H69" si="86">H45/H21</f>
        <v>1.3515592644898398</v>
      </c>
      <c r="I69" s="93">
        <f t="shared" ref="I69:J69" si="87">I45/I21</f>
        <v>1.4310689053841499</v>
      </c>
      <c r="J69" s="94">
        <f t="shared" si="87"/>
        <v>1.4885644930915176</v>
      </c>
      <c r="L69" s="22">
        <f t="shared" si="50"/>
        <v>4.0176673178384706E-2</v>
      </c>
    </row>
    <row r="70" spans="1:38" ht="20.100000000000001" customHeight="1" x14ac:dyDescent="0.25">
      <c r="A70" s="23"/>
      <c r="B70" t="s">
        <v>4</v>
      </c>
      <c r="C70" s="86">
        <f t="shared" si="46"/>
        <v>1.2695315889009986</v>
      </c>
      <c r="D70" s="87">
        <f t="shared" si="46"/>
        <v>1.1836627509489048</v>
      </c>
      <c r="E70" s="87">
        <f t="shared" si="46"/>
        <v>1.1466372363788226</v>
      </c>
      <c r="F70" s="87">
        <f t="shared" ref="F70:G70" si="88">F46/F22</f>
        <v>1.0902498149712032</v>
      </c>
      <c r="G70" s="87">
        <f t="shared" si="88"/>
        <v>1.0097717505791066</v>
      </c>
      <c r="H70" s="87">
        <f t="shared" ref="H70" si="89">H46/H22</f>
        <v>1.0969299325478745</v>
      </c>
      <c r="I70" s="87">
        <f t="shared" ref="I70:J70" si="90">I46/I22</f>
        <v>1.2232714914479916</v>
      </c>
      <c r="J70" s="88">
        <f t="shared" si="90"/>
        <v>1.3414420310266608</v>
      </c>
      <c r="L70" s="28">
        <f t="shared" si="50"/>
        <v>9.6602054739941837E-2</v>
      </c>
    </row>
    <row r="71" spans="1:38" ht="20.100000000000001" customHeight="1" thickBot="1" x14ac:dyDescent="0.3">
      <c r="A71" s="23"/>
      <c r="B71" t="s">
        <v>3</v>
      </c>
      <c r="C71" s="89">
        <f t="shared" si="46"/>
        <v>1.1622782613695222</v>
      </c>
      <c r="D71" s="87">
        <f t="shared" si="46"/>
        <v>1.1943064846384575</v>
      </c>
      <c r="E71" s="87">
        <f t="shared" si="46"/>
        <v>1.3515997391487742</v>
      </c>
      <c r="F71" s="87">
        <f t="shared" ref="F71:G71" si="91">F47/F23</f>
        <v>1.3573299686273701</v>
      </c>
      <c r="G71" s="87">
        <f t="shared" si="91"/>
        <v>1.3630542418162033</v>
      </c>
      <c r="H71" s="87">
        <f t="shared" ref="H71" si="92">H47/H23</f>
        <v>1.3694299635959293</v>
      </c>
      <c r="I71" s="87">
        <f t="shared" ref="I71:J71" si="93">I47/I23</f>
        <v>1.4480511831698775</v>
      </c>
      <c r="J71" s="88">
        <f t="shared" si="93"/>
        <v>1.503169868742438</v>
      </c>
      <c r="L71" s="32">
        <f t="shared" si="50"/>
        <v>3.8064045120216085E-2</v>
      </c>
    </row>
    <row r="72" spans="1:38" ht="20.100000000000001" customHeight="1" thickBot="1" x14ac:dyDescent="0.3">
      <c r="A72" s="45" t="s">
        <v>5</v>
      </c>
      <c r="B72" s="70"/>
      <c r="C72" s="95">
        <f t="shared" ref="C72:E72" si="94">C48/C24</f>
        <v>2.1054929034593952</v>
      </c>
      <c r="D72" s="96">
        <f t="shared" si="94"/>
        <v>2.1993873370347377</v>
      </c>
      <c r="E72" s="96">
        <f t="shared" si="94"/>
        <v>2.4032794086253029</v>
      </c>
      <c r="F72" s="96">
        <f t="shared" ref="F72:G72" si="95">F48/F24</f>
        <v>2.4510560716120424</v>
      </c>
      <c r="G72" s="96">
        <f t="shared" si="95"/>
        <v>2.4529767417065393</v>
      </c>
      <c r="H72" s="96">
        <f t="shared" ref="H72" si="96">H48/H24</f>
        <v>2.5992906949980332</v>
      </c>
      <c r="I72" s="96">
        <f t="shared" ref="I72:J72" si="97">I48/I24</f>
        <v>2.7604092451069682</v>
      </c>
      <c r="J72" s="245">
        <f t="shared" si="97"/>
        <v>2.8780899315142006</v>
      </c>
      <c r="L72" s="97">
        <f t="shared" si="50"/>
        <v>4.2631608561603758E-2</v>
      </c>
    </row>
    <row r="74" spans="1:38" ht="15.75" x14ac:dyDescent="0.25">
      <c r="A74" s="69" t="s">
        <v>39</v>
      </c>
    </row>
  </sheetData>
  <mergeCells count="46">
    <mergeCell ref="F5:F6"/>
    <mergeCell ref="O29:O30"/>
    <mergeCell ref="F29:F30"/>
    <mergeCell ref="F53:F54"/>
    <mergeCell ref="J29:J30"/>
    <mergeCell ref="J53:J54"/>
    <mergeCell ref="M5:M6"/>
    <mergeCell ref="N5:N6"/>
    <mergeCell ref="L53:L54"/>
    <mergeCell ref="G5:G6"/>
    <mergeCell ref="G29:G30"/>
    <mergeCell ref="G53:G54"/>
    <mergeCell ref="H5:H6"/>
    <mergeCell ref="R5:R6"/>
    <mergeCell ref="R29:R30"/>
    <mergeCell ref="O5:O6"/>
    <mergeCell ref="S29:S30"/>
    <mergeCell ref="S5:S6"/>
    <mergeCell ref="P5:P6"/>
    <mergeCell ref="P29:P30"/>
    <mergeCell ref="Q5:Q6"/>
    <mergeCell ref="Q29:Q30"/>
    <mergeCell ref="U5:V5"/>
    <mergeCell ref="A29:B30"/>
    <mergeCell ref="C29:C30"/>
    <mergeCell ref="D29:D30"/>
    <mergeCell ref="E29:E30"/>
    <mergeCell ref="L29:L30"/>
    <mergeCell ref="A5:B6"/>
    <mergeCell ref="C5:C6"/>
    <mergeCell ref="D5:D6"/>
    <mergeCell ref="E5:E6"/>
    <mergeCell ref="L5:L6"/>
    <mergeCell ref="M29:M30"/>
    <mergeCell ref="N29:N30"/>
    <mergeCell ref="U29:V29"/>
    <mergeCell ref="J5:J6"/>
    <mergeCell ref="I5:I6"/>
    <mergeCell ref="A53:B54"/>
    <mergeCell ref="C53:C54"/>
    <mergeCell ref="D53:D54"/>
    <mergeCell ref="E53:E54"/>
    <mergeCell ref="I29:I30"/>
    <mergeCell ref="I53:I54"/>
    <mergeCell ref="H29:H30"/>
    <mergeCell ref="H53:H54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DE59482-64C4-4933-B46A-569BC85C8E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L55:L72</xm:sqref>
        </x14:conditionalFormatting>
        <x14:conditionalFormatting xmlns:xm="http://schemas.microsoft.com/office/excel/2006/main">
          <x14:cfRule type="iconSet" priority="2" id="{2DD50402-094D-469C-9085-B171624767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U7:V24</xm:sqref>
        </x14:conditionalFormatting>
        <x14:conditionalFormatting xmlns:xm="http://schemas.microsoft.com/office/excel/2006/main">
          <x14:cfRule type="iconSet" priority="1" id="{5FA20EA0-08E1-4D00-9C6D-718D5DB380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U31:V48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9">
    <pageSetUpPr fitToPage="1"/>
  </sheetPr>
  <dimension ref="A1:AL74"/>
  <sheetViews>
    <sheetView showGridLines="0" topLeftCell="F57" workbookViewId="0">
      <selection activeCell="Y42" sqref="Y42"/>
    </sheetView>
  </sheetViews>
  <sheetFormatPr defaultRowHeight="15" x14ac:dyDescent="0.25"/>
  <cols>
    <col min="1" max="1" width="2.7109375" customWidth="1"/>
    <col min="2" max="2" width="22.140625" bestFit="1" customWidth="1"/>
    <col min="3" max="4" width="11.140625" customWidth="1"/>
    <col min="5" max="5" width="11.140625" bestFit="1" customWidth="1"/>
    <col min="6" max="10" width="11.140625" customWidth="1"/>
    <col min="11" max="11" width="2.5703125" customWidth="1"/>
    <col min="12" max="19" width="10.140625" customWidth="1"/>
    <col min="20" max="20" width="2.5703125" customWidth="1"/>
    <col min="21" max="21" width="11.140625" customWidth="1"/>
    <col min="25" max="26" width="9.28515625" customWidth="1"/>
    <col min="27" max="27" width="1.85546875" customWidth="1"/>
    <col min="31" max="31" width="11.5703125" customWidth="1"/>
  </cols>
  <sheetData>
    <row r="1" spans="1:22" x14ac:dyDescent="0.25">
      <c r="A1" s="1" t="s">
        <v>59</v>
      </c>
    </row>
    <row r="2" spans="1:22" x14ac:dyDescent="0.25">
      <c r="A2" s="1"/>
    </row>
    <row r="3" spans="1:22" x14ac:dyDescent="0.25">
      <c r="A3" s="1" t="s">
        <v>22</v>
      </c>
      <c r="L3" s="1" t="s">
        <v>24</v>
      </c>
      <c r="U3" s="1" t="str">
        <f>'6'!U3</f>
        <v>VARIAÇÃO (JAN-DEZ)</v>
      </c>
    </row>
    <row r="4" spans="1:22" ht="15.75" thickBot="1" x14ac:dyDescent="0.3"/>
    <row r="5" spans="1:22" ht="24" customHeight="1" x14ac:dyDescent="0.25">
      <c r="A5" s="355" t="s">
        <v>47</v>
      </c>
      <c r="B5" s="366"/>
      <c r="C5" s="357">
        <v>2016</v>
      </c>
      <c r="D5" s="348">
        <v>2017</v>
      </c>
      <c r="E5" s="348">
        <v>2018</v>
      </c>
      <c r="F5" s="348">
        <v>2019</v>
      </c>
      <c r="G5" s="348">
        <v>2020</v>
      </c>
      <c r="H5" s="348">
        <v>2021</v>
      </c>
      <c r="I5" s="348">
        <v>2022</v>
      </c>
      <c r="J5" s="360">
        <v>2023</v>
      </c>
      <c r="L5" s="340">
        <v>2016</v>
      </c>
      <c r="M5" s="348">
        <v>2017</v>
      </c>
      <c r="N5" s="348">
        <v>2018</v>
      </c>
      <c r="O5" s="348">
        <v>2019</v>
      </c>
      <c r="P5" s="348">
        <v>2020</v>
      </c>
      <c r="Q5" s="348">
        <v>2021</v>
      </c>
      <c r="R5" s="348">
        <v>2022</v>
      </c>
      <c r="S5" s="360">
        <v>2023</v>
      </c>
      <c r="U5" s="344" t="s">
        <v>88</v>
      </c>
      <c r="V5" s="345"/>
    </row>
    <row r="6" spans="1:22" ht="20.25" customHeight="1" thickBot="1" x14ac:dyDescent="0.3">
      <c r="A6" s="367"/>
      <c r="B6" s="368"/>
      <c r="C6" s="369"/>
      <c r="D6" s="350"/>
      <c r="E6" s="350"/>
      <c r="F6" s="350"/>
      <c r="G6" s="350"/>
      <c r="H6" s="350"/>
      <c r="I6" s="349"/>
      <c r="J6" s="361"/>
      <c r="L6" s="359"/>
      <c r="M6" s="350"/>
      <c r="N6" s="350"/>
      <c r="O6" s="350"/>
      <c r="P6" s="350"/>
      <c r="Q6" s="350"/>
      <c r="R6" s="350"/>
      <c r="S6" s="362"/>
      <c r="U6" s="61" t="s">
        <v>0</v>
      </c>
      <c r="V6" s="46" t="s">
        <v>38</v>
      </c>
    </row>
    <row r="7" spans="1:22" ht="20.100000000000001" customHeight="1" thickBot="1" x14ac:dyDescent="0.3">
      <c r="A7" s="3" t="s">
        <v>2</v>
      </c>
      <c r="B7" s="4"/>
      <c r="C7" s="7">
        <f t="shared" ref="C7:J7" si="0">SUM(C8:C20)</f>
        <v>25537692</v>
      </c>
      <c r="D7" s="8">
        <f t="shared" si="0"/>
        <v>27705328</v>
      </c>
      <c r="E7" s="8">
        <f t="shared" si="0"/>
        <v>29031670</v>
      </c>
      <c r="F7" s="8">
        <f t="shared" si="0"/>
        <v>33762788</v>
      </c>
      <c r="G7" s="8">
        <f t="shared" si="0"/>
        <v>17865065</v>
      </c>
      <c r="H7" s="8">
        <f t="shared" si="0"/>
        <v>17612451</v>
      </c>
      <c r="I7" s="8">
        <f t="shared" si="0"/>
        <v>29816255</v>
      </c>
      <c r="J7" s="80">
        <f t="shared" si="0"/>
        <v>30761338</v>
      </c>
      <c r="L7" s="43">
        <f>C7/C24</f>
        <v>0.34702816082287186</v>
      </c>
      <c r="M7" s="15">
        <f>D7/D24</f>
        <v>0.34541445085493772</v>
      </c>
      <c r="N7" s="15">
        <f>E7/E24</f>
        <v>0.35678891536952334</v>
      </c>
      <c r="O7" s="15">
        <f>F7/F24</f>
        <v>0.37852559034829586</v>
      </c>
      <c r="P7" s="15">
        <f>G7/G24</f>
        <v>0.36209830593739745</v>
      </c>
      <c r="Q7" s="15">
        <f t="shared" ref="Q7:R7" si="1">H7/H24</f>
        <v>0.38434749343634128</v>
      </c>
      <c r="R7" s="15">
        <f t="shared" si="1"/>
        <v>0.35429725047436877</v>
      </c>
      <c r="S7" s="16">
        <f>J7/J24</f>
        <v>0.35056747293830276</v>
      </c>
      <c r="U7" s="72">
        <f>(J7-I7)/I7</f>
        <v>3.169690492652414E-2</v>
      </c>
      <c r="V7" s="71">
        <f>(S7-R7)*100</f>
        <v>-0.37297775360660146</v>
      </c>
    </row>
    <row r="8" spans="1:22" ht="20.100000000000001" customHeight="1" x14ac:dyDescent="0.25">
      <c r="A8" s="23"/>
      <c r="B8" t="s">
        <v>10</v>
      </c>
      <c r="C8" s="9">
        <v>4702002</v>
      </c>
      <c r="D8" s="33">
        <v>5732995</v>
      </c>
      <c r="E8" s="33">
        <v>5593310</v>
      </c>
      <c r="F8" s="33">
        <v>6042469</v>
      </c>
      <c r="G8" s="33">
        <v>3393434</v>
      </c>
      <c r="H8" s="33">
        <v>3466822</v>
      </c>
      <c r="I8" s="33">
        <v>5601356</v>
      </c>
      <c r="J8" s="11">
        <v>5865282</v>
      </c>
      <c r="L8" s="66">
        <f t="shared" ref="L8:L20" si="2">C8/$C$7</f>
        <v>0.18412008414855971</v>
      </c>
      <c r="M8" s="17">
        <f t="shared" ref="M8:M20" si="3">D8/$D$7</f>
        <v>0.2069275267197703</v>
      </c>
      <c r="N8" s="17">
        <f t="shared" ref="N8:N20" si="4">E8/$E$7</f>
        <v>0.19266235803865228</v>
      </c>
      <c r="O8" s="35">
        <f t="shared" ref="O8:O20" si="5">F8/$F$7</f>
        <v>0.17896830676423997</v>
      </c>
      <c r="P8" s="35">
        <f t="shared" ref="P8:P20" si="6">G8/$G$7</f>
        <v>0.18994803545355138</v>
      </c>
      <c r="Q8" s="35">
        <f>H8/$H$7</f>
        <v>0.1968392701277068</v>
      </c>
      <c r="R8" s="35">
        <f t="shared" ref="R8:R20" si="7">I8/$I$7</f>
        <v>0.18786249312665187</v>
      </c>
      <c r="S8" s="18">
        <f t="shared" ref="S8:S20" si="8">J8/$J$7</f>
        <v>0.19067057486251085</v>
      </c>
      <c r="U8" s="73">
        <f t="shared" ref="U8:U24" si="9">(J8-I8)/I8</f>
        <v>4.7118233513456384E-2</v>
      </c>
      <c r="V8" s="74">
        <f t="shared" ref="V8:V24" si="10">(S8-R8)*100</f>
        <v>0.28080817358589749</v>
      </c>
    </row>
    <row r="9" spans="1:22" ht="20.100000000000001" customHeight="1" x14ac:dyDescent="0.25">
      <c r="A9" s="23"/>
      <c r="B9" t="s">
        <v>18</v>
      </c>
      <c r="C9" s="9">
        <v>364939</v>
      </c>
      <c r="D9" s="33">
        <v>476985</v>
      </c>
      <c r="E9" s="33">
        <v>302334</v>
      </c>
      <c r="F9" s="33">
        <v>272418</v>
      </c>
      <c r="G9" s="33">
        <v>154593</v>
      </c>
      <c r="H9" s="33">
        <v>156955</v>
      </c>
      <c r="I9" s="33">
        <v>269737</v>
      </c>
      <c r="J9" s="11">
        <v>251410</v>
      </c>
      <c r="L9" s="66">
        <f t="shared" si="2"/>
        <v>1.4290210720686897E-2</v>
      </c>
      <c r="M9" s="17">
        <f t="shared" si="3"/>
        <v>1.7216363581763046E-2</v>
      </c>
      <c r="N9" s="17">
        <f t="shared" si="4"/>
        <v>1.0413937606758412E-2</v>
      </c>
      <c r="O9" s="35">
        <f t="shared" si="5"/>
        <v>8.0685872268605307E-3</v>
      </c>
      <c r="P9" s="35">
        <f t="shared" si="6"/>
        <v>8.6533690193682476E-3</v>
      </c>
      <c r="Q9" s="35">
        <f t="shared" ref="Q9:Q20" si="11">H9/$H$7</f>
        <v>8.9115932813666875E-3</v>
      </c>
      <c r="R9" s="35">
        <f t="shared" si="7"/>
        <v>9.0466425109390833E-3</v>
      </c>
      <c r="S9" s="18">
        <f t="shared" si="8"/>
        <v>8.1729214769526611E-3</v>
      </c>
      <c r="U9" s="73">
        <f t="shared" si="9"/>
        <v>-6.7943960227925718E-2</v>
      </c>
      <c r="V9" s="74">
        <f t="shared" si="10"/>
        <v>-8.7372103398642223E-2</v>
      </c>
    </row>
    <row r="10" spans="1:22" ht="20.100000000000001" customHeight="1" x14ac:dyDescent="0.25">
      <c r="A10" s="23"/>
      <c r="B10" t="s">
        <v>15</v>
      </c>
      <c r="C10" s="9">
        <v>3467330</v>
      </c>
      <c r="D10" s="33">
        <v>4379112</v>
      </c>
      <c r="E10" s="33">
        <v>4100973</v>
      </c>
      <c r="F10" s="33">
        <v>4526694</v>
      </c>
      <c r="G10" s="33">
        <v>2630040</v>
      </c>
      <c r="H10" s="33">
        <v>2888926</v>
      </c>
      <c r="I10" s="33">
        <v>4959465</v>
      </c>
      <c r="J10" s="11">
        <v>5215918</v>
      </c>
      <c r="L10" s="66">
        <f t="shared" si="2"/>
        <v>0.13577303696825851</v>
      </c>
      <c r="M10" s="17">
        <f t="shared" si="3"/>
        <v>0.15806028356711749</v>
      </c>
      <c r="N10" s="17">
        <f t="shared" si="4"/>
        <v>0.14125859793804491</v>
      </c>
      <c r="O10" s="35">
        <f t="shared" si="5"/>
        <v>0.1340734657339317</v>
      </c>
      <c r="P10" s="35">
        <f t="shared" si="6"/>
        <v>0.14721692868175962</v>
      </c>
      <c r="Q10" s="35">
        <f t="shared" si="11"/>
        <v>0.16402748260307437</v>
      </c>
      <c r="R10" s="35">
        <f t="shared" si="7"/>
        <v>0.16633426967940809</v>
      </c>
      <c r="S10" s="18">
        <f t="shared" si="8"/>
        <v>0.16956082989628085</v>
      </c>
      <c r="U10" s="73">
        <f t="shared" si="9"/>
        <v>5.1709811441355065E-2</v>
      </c>
      <c r="V10" s="74">
        <f t="shared" si="10"/>
        <v>0.32265602168727592</v>
      </c>
    </row>
    <row r="11" spans="1:22" ht="20.100000000000001" customHeight="1" x14ac:dyDescent="0.25">
      <c r="A11" s="23"/>
      <c r="B11" t="s">
        <v>8</v>
      </c>
      <c r="C11" s="9">
        <v>39672</v>
      </c>
      <c r="D11" s="33">
        <v>46278</v>
      </c>
      <c r="E11" s="33">
        <v>123104</v>
      </c>
      <c r="F11" s="33">
        <v>114133</v>
      </c>
      <c r="G11" s="33">
        <v>23134</v>
      </c>
      <c r="H11" s="33"/>
      <c r="I11" s="33"/>
      <c r="J11" s="11"/>
      <c r="L11" s="66">
        <f t="shared" si="2"/>
        <v>1.5534684966832554E-3</v>
      </c>
      <c r="M11" s="17">
        <f t="shared" si="3"/>
        <v>1.6703646316694031E-3</v>
      </c>
      <c r="N11" s="17">
        <f t="shared" si="4"/>
        <v>4.2403347792255835E-3</v>
      </c>
      <c r="O11" s="35">
        <f t="shared" si="5"/>
        <v>3.3804376581696985E-3</v>
      </c>
      <c r="P11" s="35">
        <f t="shared" si="6"/>
        <v>1.2949295174688701E-3</v>
      </c>
      <c r="Q11" s="35">
        <f t="shared" si="11"/>
        <v>0</v>
      </c>
      <c r="R11" s="35">
        <f t="shared" si="7"/>
        <v>0</v>
      </c>
      <c r="S11" s="18">
        <f t="shared" si="8"/>
        <v>0</v>
      </c>
      <c r="U11" s="73"/>
      <c r="V11" s="74">
        <f t="shared" si="10"/>
        <v>0</v>
      </c>
    </row>
    <row r="12" spans="1:22" ht="20.100000000000001" customHeight="1" x14ac:dyDescent="0.25">
      <c r="A12" s="23"/>
      <c r="B12" t="s">
        <v>16</v>
      </c>
      <c r="C12" s="9">
        <v>21660</v>
      </c>
      <c r="D12" s="33">
        <v>12633</v>
      </c>
      <c r="E12" s="33">
        <v>10045</v>
      </c>
      <c r="F12" s="33">
        <v>19629</v>
      </c>
      <c r="G12" s="33">
        <v>44990</v>
      </c>
      <c r="H12" s="33">
        <v>21465</v>
      </c>
      <c r="I12" s="33">
        <v>28863</v>
      </c>
      <c r="J12" s="11">
        <v>26488</v>
      </c>
      <c r="L12" s="66">
        <f t="shared" si="2"/>
        <v>8.4815808726959347E-4</v>
      </c>
      <c r="M12" s="17">
        <f t="shared" si="3"/>
        <v>4.5597727628418622E-4</v>
      </c>
      <c r="N12" s="17">
        <f t="shared" si="4"/>
        <v>3.4600145289609587E-4</v>
      </c>
      <c r="O12" s="35">
        <f t="shared" si="5"/>
        <v>5.8137971307345828E-4</v>
      </c>
      <c r="P12" s="35">
        <f t="shared" si="6"/>
        <v>2.518322771285747E-3</v>
      </c>
      <c r="Q12" s="35">
        <f t="shared" si="11"/>
        <v>1.2187400833648878E-3</v>
      </c>
      <c r="R12" s="35">
        <f t="shared" si="7"/>
        <v>9.6802901638720217E-4</v>
      </c>
      <c r="S12" s="18">
        <f t="shared" si="8"/>
        <v>8.6108088016197473E-4</v>
      </c>
      <c r="U12" s="73">
        <f t="shared" si="9"/>
        <v>-8.228527873055469E-2</v>
      </c>
      <c r="V12" s="74">
        <f t="shared" si="10"/>
        <v>-1.0694813622522743E-2</v>
      </c>
    </row>
    <row r="13" spans="1:22" ht="20.100000000000001" customHeight="1" x14ac:dyDescent="0.25">
      <c r="A13" s="23"/>
      <c r="B13" t="s">
        <v>13</v>
      </c>
      <c r="C13" s="9">
        <v>20984</v>
      </c>
      <c r="D13" s="33">
        <v>45120</v>
      </c>
      <c r="E13" s="33">
        <v>98963</v>
      </c>
      <c r="F13" s="33">
        <v>77778</v>
      </c>
      <c r="G13" s="33">
        <v>28035</v>
      </c>
      <c r="H13" s="33">
        <v>27309</v>
      </c>
      <c r="I13" s="33">
        <v>49886</v>
      </c>
      <c r="J13" s="11">
        <v>52792</v>
      </c>
      <c r="L13" s="66">
        <f t="shared" si="2"/>
        <v>8.2168741012304477E-4</v>
      </c>
      <c r="M13" s="17">
        <f t="shared" si="3"/>
        <v>1.6285676170301972E-3</v>
      </c>
      <c r="N13" s="17">
        <f t="shared" si="4"/>
        <v>3.4087946025840058E-3</v>
      </c>
      <c r="O13" s="35">
        <f t="shared" si="5"/>
        <v>2.3036604678499891E-3</v>
      </c>
      <c r="P13" s="35">
        <f t="shared" si="6"/>
        <v>1.5692638118025319E-3</v>
      </c>
      <c r="Q13" s="35">
        <f t="shared" si="11"/>
        <v>1.550550800680723E-3</v>
      </c>
      <c r="R13" s="35">
        <f t="shared" si="7"/>
        <v>1.6731142123650338E-3</v>
      </c>
      <c r="S13" s="18">
        <f t="shared" si="8"/>
        <v>1.7161802259706648E-3</v>
      </c>
      <c r="U13" s="73">
        <f t="shared" si="9"/>
        <v>5.8252816421440888E-2</v>
      </c>
      <c r="V13" s="74">
        <f t="shared" si="10"/>
        <v>4.3066013605630969E-3</v>
      </c>
    </row>
    <row r="14" spans="1:22" ht="20.100000000000001" customHeight="1" x14ac:dyDescent="0.25">
      <c r="A14" s="23"/>
      <c r="B14" t="s">
        <v>17</v>
      </c>
      <c r="C14" s="9">
        <v>2635220</v>
      </c>
      <c r="D14" s="33">
        <v>1598559</v>
      </c>
      <c r="E14" s="33">
        <v>1978945</v>
      </c>
      <c r="F14" s="33">
        <v>2189491</v>
      </c>
      <c r="G14" s="33">
        <v>1189901</v>
      </c>
      <c r="H14" s="33">
        <v>1053028</v>
      </c>
      <c r="I14" s="33">
        <v>1822037</v>
      </c>
      <c r="J14" s="11">
        <v>1746189</v>
      </c>
      <c r="L14" s="66">
        <f t="shared" si="2"/>
        <v>0.10318943465995283</v>
      </c>
      <c r="M14" s="17">
        <f t="shared" si="3"/>
        <v>5.7698613060996787E-2</v>
      </c>
      <c r="N14" s="17">
        <f t="shared" si="4"/>
        <v>6.8165041831902889E-2</v>
      </c>
      <c r="O14" s="35">
        <f t="shared" si="5"/>
        <v>6.4849235791783547E-2</v>
      </c>
      <c r="P14" s="35">
        <f t="shared" si="6"/>
        <v>6.6604907398881558E-2</v>
      </c>
      <c r="Q14" s="35">
        <f t="shared" si="11"/>
        <v>5.9788839157025903E-2</v>
      </c>
      <c r="R14" s="35">
        <f t="shared" si="7"/>
        <v>6.1108848176942412E-2</v>
      </c>
      <c r="S14" s="18">
        <f t="shared" si="8"/>
        <v>5.6765703754498582E-2</v>
      </c>
      <c r="U14" s="73">
        <f t="shared" si="9"/>
        <v>-4.1628133786525738E-2</v>
      </c>
      <c r="V14" s="74">
        <f t="shared" si="10"/>
        <v>-0.43431444224438298</v>
      </c>
    </row>
    <row r="15" spans="1:22" ht="20.100000000000001" customHeight="1" x14ac:dyDescent="0.25">
      <c r="A15" s="23"/>
      <c r="B15" t="s">
        <v>86</v>
      </c>
      <c r="C15" s="9">
        <v>116567</v>
      </c>
      <c r="D15" s="33">
        <v>165876</v>
      </c>
      <c r="E15" s="33">
        <v>524149</v>
      </c>
      <c r="F15" s="33">
        <v>593143</v>
      </c>
      <c r="G15" s="33">
        <v>450570</v>
      </c>
      <c r="H15" s="33">
        <v>395064</v>
      </c>
      <c r="I15" s="33">
        <v>569689</v>
      </c>
      <c r="J15" s="11">
        <v>612398</v>
      </c>
      <c r="L15" s="66">
        <f t="shared" si="2"/>
        <v>4.5645080221031718E-3</v>
      </c>
      <c r="M15" s="17">
        <f t="shared" si="3"/>
        <v>5.9871516410128769E-3</v>
      </c>
      <c r="N15" s="17">
        <f t="shared" si="4"/>
        <v>1.805438681274622E-2</v>
      </c>
      <c r="O15" s="35">
        <f t="shared" si="5"/>
        <v>1.7567950845765463E-2</v>
      </c>
      <c r="P15" s="35">
        <f t="shared" si="6"/>
        <v>2.5220731074865946E-2</v>
      </c>
      <c r="Q15" s="35">
        <f t="shared" si="11"/>
        <v>2.2430949559490612E-2</v>
      </c>
      <c r="R15" s="35">
        <f t="shared" si="7"/>
        <v>1.9106658431784943E-2</v>
      </c>
      <c r="S15" s="18">
        <f t="shared" si="8"/>
        <v>1.9908041711319577E-2</v>
      </c>
      <c r="U15" s="73">
        <f t="shared" si="9"/>
        <v>7.4968974300012814E-2</v>
      </c>
      <c r="V15" s="74">
        <f t="shared" si="10"/>
        <v>8.0138327953463429E-2</v>
      </c>
    </row>
    <row r="16" spans="1:22" ht="20.100000000000001" customHeight="1" x14ac:dyDescent="0.25">
      <c r="A16" s="23"/>
      <c r="B16" t="s">
        <v>9</v>
      </c>
      <c r="C16" s="9">
        <v>911333</v>
      </c>
      <c r="D16" s="33">
        <v>970213</v>
      </c>
      <c r="E16" s="33">
        <v>1020274</v>
      </c>
      <c r="F16" s="33">
        <v>871643</v>
      </c>
      <c r="G16" s="33">
        <v>283746</v>
      </c>
      <c r="H16" s="33">
        <v>664508</v>
      </c>
      <c r="I16" s="33">
        <v>1324158</v>
      </c>
      <c r="J16" s="11">
        <v>1072349</v>
      </c>
      <c r="L16" s="66">
        <f t="shared" si="2"/>
        <v>3.5685801207094206E-2</v>
      </c>
      <c r="M16" s="17">
        <f t="shared" si="3"/>
        <v>3.5019004286828873E-2</v>
      </c>
      <c r="N16" s="17">
        <f t="shared" si="4"/>
        <v>3.5143482961882661E-2</v>
      </c>
      <c r="O16" s="35">
        <f t="shared" si="5"/>
        <v>2.581667722464152E-2</v>
      </c>
      <c r="P16" s="35">
        <f t="shared" si="6"/>
        <v>1.5882729785757846E-2</v>
      </c>
      <c r="Q16" s="35">
        <f t="shared" si="11"/>
        <v>3.7729444925070341E-2</v>
      </c>
      <c r="R16" s="35">
        <f t="shared" si="7"/>
        <v>4.4410607569595847E-2</v>
      </c>
      <c r="S16" s="18">
        <f t="shared" si="8"/>
        <v>3.486028468592621E-2</v>
      </c>
      <c r="U16" s="73">
        <f t="shared" si="9"/>
        <v>-0.19016537301439859</v>
      </c>
      <c r="V16" s="74">
        <f t="shared" si="10"/>
        <v>-0.95503228836696374</v>
      </c>
    </row>
    <row r="17" spans="1:22" ht="20.25" customHeight="1" x14ac:dyDescent="0.25">
      <c r="A17" s="23"/>
      <c r="B17" t="s">
        <v>12</v>
      </c>
      <c r="C17" s="9">
        <v>1445066</v>
      </c>
      <c r="D17" s="33">
        <v>1634472</v>
      </c>
      <c r="E17" s="33">
        <v>1559489</v>
      </c>
      <c r="F17" s="33">
        <v>3756785</v>
      </c>
      <c r="G17" s="33">
        <v>2133360</v>
      </c>
      <c r="H17" s="33">
        <v>1951781</v>
      </c>
      <c r="I17" s="33">
        <v>3328419</v>
      </c>
      <c r="J17" s="11">
        <v>3097166</v>
      </c>
      <c r="L17" s="66">
        <f t="shared" si="2"/>
        <v>5.6585614706293738E-2</v>
      </c>
      <c r="M17" s="17">
        <f t="shared" si="3"/>
        <v>5.8994861926918891E-2</v>
      </c>
      <c r="N17" s="17">
        <f t="shared" si="4"/>
        <v>5.3716820286259799E-2</v>
      </c>
      <c r="O17" s="35">
        <f t="shared" si="5"/>
        <v>0.11126998753775903</v>
      </c>
      <c r="P17" s="35">
        <f t="shared" si="6"/>
        <v>0.11941518264836988</v>
      </c>
      <c r="Q17" s="35">
        <f t="shared" si="11"/>
        <v>0.11081825011181011</v>
      </c>
      <c r="R17" s="35">
        <f t="shared" si="7"/>
        <v>0.11163102140091034</v>
      </c>
      <c r="S17" s="18">
        <f t="shared" si="8"/>
        <v>0.10068372188491931</v>
      </c>
      <c r="U17" s="73">
        <f t="shared" si="9"/>
        <v>-6.9478331904727145E-2</v>
      </c>
      <c r="V17" s="74">
        <f t="shared" si="10"/>
        <v>-1.0947299515991036</v>
      </c>
    </row>
    <row r="18" spans="1:22" ht="20.100000000000001" customHeight="1" x14ac:dyDescent="0.25">
      <c r="A18" s="23"/>
      <c r="B18" t="s">
        <v>11</v>
      </c>
      <c r="C18" s="9">
        <v>1651293</v>
      </c>
      <c r="D18" s="33">
        <v>1613259</v>
      </c>
      <c r="E18" s="33">
        <v>1717556</v>
      </c>
      <c r="F18" s="33">
        <v>2470653</v>
      </c>
      <c r="G18" s="33">
        <v>1398091</v>
      </c>
      <c r="H18" s="33">
        <v>1289594</v>
      </c>
      <c r="I18" s="33">
        <v>2287509</v>
      </c>
      <c r="J18" s="11">
        <v>2546013</v>
      </c>
      <c r="L18" s="66">
        <f t="shared" si="2"/>
        <v>6.4661011652893299E-2</v>
      </c>
      <c r="M18" s="17">
        <f t="shared" si="3"/>
        <v>5.8229196925587742E-2</v>
      </c>
      <c r="N18" s="17">
        <f t="shared" si="4"/>
        <v>5.9161460570473556E-2</v>
      </c>
      <c r="O18" s="35">
        <f t="shared" si="5"/>
        <v>7.3176806370374395E-2</v>
      </c>
      <c r="P18" s="35">
        <f t="shared" si="6"/>
        <v>7.8258377453426564E-2</v>
      </c>
      <c r="Q18" s="35">
        <f t="shared" si="11"/>
        <v>7.3220586958623754E-2</v>
      </c>
      <c r="R18" s="35">
        <f t="shared" si="7"/>
        <v>7.6720198428675904E-2</v>
      </c>
      <c r="S18" s="18">
        <f t="shared" si="8"/>
        <v>8.2766653388093844E-2</v>
      </c>
      <c r="U18" s="73">
        <f t="shared" si="9"/>
        <v>0.11300676849796001</v>
      </c>
      <c r="V18" s="74">
        <f t="shared" si="10"/>
        <v>0.60464549594179406</v>
      </c>
    </row>
    <row r="19" spans="1:22" ht="20.100000000000001" customHeight="1" x14ac:dyDescent="0.25">
      <c r="A19" s="23"/>
      <c r="B19" t="s">
        <v>6</v>
      </c>
      <c r="C19" s="9">
        <v>9967668</v>
      </c>
      <c r="D19" s="33">
        <v>10737419</v>
      </c>
      <c r="E19" s="33">
        <v>11617205</v>
      </c>
      <c r="F19" s="33">
        <v>12516191</v>
      </c>
      <c r="G19" s="33">
        <v>6007548</v>
      </c>
      <c r="H19" s="33">
        <v>5589725</v>
      </c>
      <c r="I19" s="33">
        <v>9392380</v>
      </c>
      <c r="J19" s="11">
        <v>10080067</v>
      </c>
      <c r="L19" s="66">
        <f t="shared" si="2"/>
        <v>0.39031201410056948</v>
      </c>
      <c r="M19" s="17">
        <f t="shared" si="3"/>
        <v>0.38755790943893537</v>
      </c>
      <c r="N19" s="17">
        <f t="shared" si="4"/>
        <v>0.40015627760993427</v>
      </c>
      <c r="O19" s="35">
        <f t="shared" si="5"/>
        <v>0.3707096404479393</v>
      </c>
      <c r="P19" s="35">
        <f t="shared" si="6"/>
        <v>0.33627350362285274</v>
      </c>
      <c r="Q19" s="35">
        <f t="shared" si="11"/>
        <v>0.31737348765370588</v>
      </c>
      <c r="R19" s="35">
        <f t="shared" si="7"/>
        <v>0.31500870917558227</v>
      </c>
      <c r="S19" s="18">
        <f t="shared" si="8"/>
        <v>0.32768623393429763</v>
      </c>
      <c r="U19" s="73">
        <f t="shared" si="9"/>
        <v>7.3217544434956844E-2</v>
      </c>
      <c r="V19" s="74">
        <f t="shared" si="10"/>
        <v>1.2677524758715364</v>
      </c>
    </row>
    <row r="20" spans="1:22" ht="20.100000000000001" customHeight="1" thickBot="1" x14ac:dyDescent="0.3">
      <c r="A20" s="23"/>
      <c r="B20" t="s">
        <v>7</v>
      </c>
      <c r="C20" s="30">
        <v>193958</v>
      </c>
      <c r="D20" s="41">
        <v>292407</v>
      </c>
      <c r="E20" s="41">
        <v>385323</v>
      </c>
      <c r="F20" s="33">
        <v>311761</v>
      </c>
      <c r="G20" s="33">
        <v>127623</v>
      </c>
      <c r="H20" s="33">
        <v>107274</v>
      </c>
      <c r="I20" s="33">
        <v>182756</v>
      </c>
      <c r="J20" s="11">
        <v>195266</v>
      </c>
      <c r="L20" s="66">
        <f t="shared" si="2"/>
        <v>7.5949698195122723E-3</v>
      </c>
      <c r="M20" s="17">
        <f t="shared" si="3"/>
        <v>1.0554179326084859E-2</v>
      </c>
      <c r="N20" s="17">
        <f t="shared" si="4"/>
        <v>1.3272505508639358E-2</v>
      </c>
      <c r="O20" s="35">
        <f t="shared" si="5"/>
        <v>9.2338642176114129E-3</v>
      </c>
      <c r="P20" s="35">
        <f t="shared" si="6"/>
        <v>7.1437187606090431E-3</v>
      </c>
      <c r="Q20" s="35">
        <f t="shared" si="11"/>
        <v>6.0908047380798958E-3</v>
      </c>
      <c r="R20" s="35">
        <f t="shared" si="7"/>
        <v>6.1294082707570082E-3</v>
      </c>
      <c r="S20" s="18">
        <f t="shared" si="8"/>
        <v>6.3477732990678106E-3</v>
      </c>
      <c r="U20" s="75">
        <f t="shared" si="9"/>
        <v>6.8451924970999584E-2</v>
      </c>
      <c r="V20" s="76">
        <f t="shared" si="10"/>
        <v>2.1836502831080237E-2</v>
      </c>
    </row>
    <row r="21" spans="1:22" ht="20.100000000000001" customHeight="1" thickBot="1" x14ac:dyDescent="0.3">
      <c r="A21" s="5" t="s">
        <v>46</v>
      </c>
      <c r="B21" s="6"/>
      <c r="C21" s="12">
        <f t="shared" ref="C21:G21" si="12">C22+C23</f>
        <v>48051990</v>
      </c>
      <c r="D21" s="34">
        <f t="shared" si="12"/>
        <v>52503615</v>
      </c>
      <c r="E21" s="34">
        <f t="shared" si="12"/>
        <v>52337646</v>
      </c>
      <c r="F21" s="34">
        <f t="shared" si="12"/>
        <v>55432735</v>
      </c>
      <c r="G21" s="34">
        <f t="shared" si="12"/>
        <v>31472545</v>
      </c>
      <c r="H21" s="34">
        <v>28211839</v>
      </c>
      <c r="I21" s="34">
        <v>54339789</v>
      </c>
      <c r="J21" s="14">
        <v>56985930</v>
      </c>
      <c r="L21" s="19">
        <f t="shared" ref="L21:S21" si="13">C21/C24</f>
        <v>0.65297183917712809</v>
      </c>
      <c r="M21" s="20">
        <f t="shared" si="13"/>
        <v>0.65458554914506228</v>
      </c>
      <c r="N21" s="20">
        <f t="shared" si="13"/>
        <v>0.64321108463047671</v>
      </c>
      <c r="O21" s="20">
        <f t="shared" si="13"/>
        <v>0.6214744096517042</v>
      </c>
      <c r="P21" s="20">
        <f t="shared" si="13"/>
        <v>0.63790169406260255</v>
      </c>
      <c r="Q21" s="20">
        <f t="shared" si="13"/>
        <v>0.61565250656365866</v>
      </c>
      <c r="R21" s="20">
        <f t="shared" si="13"/>
        <v>0.64570274952563123</v>
      </c>
      <c r="S21" s="21">
        <f t="shared" si="13"/>
        <v>0.64943252706169718</v>
      </c>
      <c r="U21" s="43">
        <f t="shared" si="9"/>
        <v>4.869619571029251E-2</v>
      </c>
      <c r="V21" s="71">
        <f t="shared" si="10"/>
        <v>0.37297775360659591</v>
      </c>
    </row>
    <row r="22" spans="1:22" ht="20.100000000000001" customHeight="1" x14ac:dyDescent="0.25">
      <c r="A22" s="23"/>
      <c r="B22" t="s">
        <v>4</v>
      </c>
      <c r="C22" s="9">
        <v>360548</v>
      </c>
      <c r="D22" s="33">
        <v>232948</v>
      </c>
      <c r="E22" s="33">
        <v>124838</v>
      </c>
      <c r="F22" s="33">
        <v>118506</v>
      </c>
      <c r="G22" s="33">
        <v>127810</v>
      </c>
      <c r="H22" s="33">
        <v>234106</v>
      </c>
      <c r="I22" s="33">
        <v>405942</v>
      </c>
      <c r="J22" s="11">
        <v>443222</v>
      </c>
      <c r="L22" s="66">
        <f>C22/C24</f>
        <v>4.8994368531175333E-3</v>
      </c>
      <c r="M22" s="35">
        <f>D22/D24</f>
        <v>2.9042646778177838E-3</v>
      </c>
      <c r="N22" s="35">
        <f>E22/E24</f>
        <v>1.5342146909530369E-3</v>
      </c>
      <c r="O22" s="35">
        <f>F22/F21</f>
        <v>2.1378342598466411E-3</v>
      </c>
      <c r="P22" s="35">
        <f>G22/G21</f>
        <v>4.0609998333468109E-3</v>
      </c>
      <c r="Q22" s="35">
        <f t="shared" ref="Q22:R22" si="14">H22/H21</f>
        <v>8.2981474550453804E-3</v>
      </c>
      <c r="R22" s="35">
        <f t="shared" si="14"/>
        <v>7.4704375462333874E-3</v>
      </c>
      <c r="S22" s="18">
        <f>J22/J24</f>
        <v>5.0511202240507364E-3</v>
      </c>
      <c r="U22" s="77">
        <f t="shared" si="9"/>
        <v>9.1835779495592962E-2</v>
      </c>
      <c r="V22" s="78">
        <f t="shared" si="10"/>
        <v>-0.24193173221826511</v>
      </c>
    </row>
    <row r="23" spans="1:22" ht="20.100000000000001" customHeight="1" thickBot="1" x14ac:dyDescent="0.3">
      <c r="A23" s="23"/>
      <c r="B23" t="s">
        <v>3</v>
      </c>
      <c r="C23" s="30">
        <v>47691442</v>
      </c>
      <c r="D23" s="33">
        <v>52270667</v>
      </c>
      <c r="E23" s="33">
        <v>52212808</v>
      </c>
      <c r="F23" s="33">
        <v>55314229</v>
      </c>
      <c r="G23" s="33">
        <v>31344735</v>
      </c>
      <c r="H23" s="33">
        <v>27977733</v>
      </c>
      <c r="I23" s="33">
        <v>53933847</v>
      </c>
      <c r="J23" s="40">
        <v>56542708</v>
      </c>
      <c r="L23" s="66">
        <f>C23/C24</f>
        <v>0.64807240232401053</v>
      </c>
      <c r="M23" s="35">
        <f>D23/D24</f>
        <v>0.65168128446724449</v>
      </c>
      <c r="N23" s="35">
        <f>E23/E24</f>
        <v>0.64167686993952366</v>
      </c>
      <c r="O23" s="35">
        <f>F23/F21</f>
        <v>0.99786216574015341</v>
      </c>
      <c r="P23" s="35">
        <f>G23/G21</f>
        <v>0.99593900016665315</v>
      </c>
      <c r="Q23" s="35">
        <f t="shared" ref="Q23:R23" si="15">H23/H21</f>
        <v>0.99170185254495458</v>
      </c>
      <c r="R23" s="35">
        <f t="shared" si="15"/>
        <v>0.99252956245376667</v>
      </c>
      <c r="S23" s="64">
        <f>J23/J24</f>
        <v>0.64438140683764655</v>
      </c>
      <c r="U23" s="79">
        <f t="shared" si="9"/>
        <v>4.8371498513725526E-2</v>
      </c>
      <c r="V23" s="76">
        <f t="shared" si="10"/>
        <v>-34.814815561612008</v>
      </c>
    </row>
    <row r="24" spans="1:22" ht="20.100000000000001" customHeight="1" thickBot="1" x14ac:dyDescent="0.3">
      <c r="A24" s="45" t="s">
        <v>5</v>
      </c>
      <c r="B24" s="70"/>
      <c r="C24" s="54">
        <f t="shared" ref="C24:I24" si="16">C7+C21</f>
        <v>73589682</v>
      </c>
      <c r="D24" s="55">
        <f t="shared" si="16"/>
        <v>80208943</v>
      </c>
      <c r="E24" s="55">
        <f t="shared" si="16"/>
        <v>81369316</v>
      </c>
      <c r="F24" s="55">
        <f t="shared" si="16"/>
        <v>89195523</v>
      </c>
      <c r="G24" s="55">
        <f t="shared" si="16"/>
        <v>49337610</v>
      </c>
      <c r="H24" s="55">
        <f t="shared" si="16"/>
        <v>45824290</v>
      </c>
      <c r="I24" s="55">
        <f t="shared" si="16"/>
        <v>84156044</v>
      </c>
      <c r="J24" s="243">
        <f t="shared" ref="J24" si="17">J7+J21</f>
        <v>87747268</v>
      </c>
      <c r="L24" s="59">
        <f t="shared" ref="L24:P24" si="18">L7+L21</f>
        <v>1</v>
      </c>
      <c r="M24" s="56">
        <f t="shared" si="18"/>
        <v>1</v>
      </c>
      <c r="N24" s="56">
        <f t="shared" si="18"/>
        <v>1</v>
      </c>
      <c r="O24" s="56">
        <f t="shared" si="18"/>
        <v>1</v>
      </c>
      <c r="P24" s="56">
        <f t="shared" si="18"/>
        <v>1</v>
      </c>
      <c r="Q24" s="56">
        <f t="shared" ref="Q24:R24" si="19">Q7+Q21</f>
        <v>1</v>
      </c>
      <c r="R24" s="56">
        <f t="shared" si="19"/>
        <v>1</v>
      </c>
      <c r="S24" s="60">
        <f t="shared" ref="S24" si="20">S7+S21</f>
        <v>1</v>
      </c>
      <c r="U24" s="63">
        <f t="shared" si="9"/>
        <v>4.26733937255891E-2</v>
      </c>
      <c r="V24" s="57">
        <f t="shared" si="10"/>
        <v>0</v>
      </c>
    </row>
    <row r="27" spans="1:22" x14ac:dyDescent="0.25">
      <c r="A27" s="1" t="s">
        <v>23</v>
      </c>
      <c r="L27" s="1" t="s">
        <v>25</v>
      </c>
      <c r="U27" s="1" t="str">
        <f>U3</f>
        <v>VARIAÇÃO (JAN-DEZ)</v>
      </c>
    </row>
    <row r="28" spans="1:22" ht="15" customHeight="1" thickBot="1" x14ac:dyDescent="0.3"/>
    <row r="29" spans="1:22" ht="24" customHeight="1" x14ac:dyDescent="0.25">
      <c r="A29" s="355" t="s">
        <v>37</v>
      </c>
      <c r="B29" s="366"/>
      <c r="C29" s="357">
        <v>2016</v>
      </c>
      <c r="D29" s="348">
        <v>2017</v>
      </c>
      <c r="E29" s="348">
        <v>2018</v>
      </c>
      <c r="F29" s="348">
        <v>2019</v>
      </c>
      <c r="G29" s="348">
        <v>2020</v>
      </c>
      <c r="H29" s="348">
        <v>2021</v>
      </c>
      <c r="I29" s="348">
        <v>2022</v>
      </c>
      <c r="J29" s="360">
        <v>2023</v>
      </c>
      <c r="L29" s="340">
        <v>2016</v>
      </c>
      <c r="M29" s="348">
        <v>2017</v>
      </c>
      <c r="N29" s="348">
        <v>2018</v>
      </c>
      <c r="O29" s="348">
        <v>2019</v>
      </c>
      <c r="P29" s="348">
        <v>2020</v>
      </c>
      <c r="Q29" s="348">
        <v>2021</v>
      </c>
      <c r="R29" s="348">
        <v>2022</v>
      </c>
      <c r="S29" s="360">
        <v>2023</v>
      </c>
      <c r="U29" s="344" t="s">
        <v>88</v>
      </c>
      <c r="V29" s="345"/>
    </row>
    <row r="30" spans="1:22" ht="20.25" customHeight="1" thickBot="1" x14ac:dyDescent="0.3">
      <c r="A30" s="367"/>
      <c r="B30" s="368"/>
      <c r="C30" s="369"/>
      <c r="D30" s="350"/>
      <c r="E30" s="350"/>
      <c r="F30" s="350"/>
      <c r="G30" s="350"/>
      <c r="H30" s="350"/>
      <c r="I30" s="349"/>
      <c r="J30" s="361"/>
      <c r="L30" s="359"/>
      <c r="M30" s="350"/>
      <c r="N30" s="350"/>
      <c r="O30" s="350"/>
      <c r="P30" s="350"/>
      <c r="Q30" s="350"/>
      <c r="R30" s="350"/>
      <c r="S30" s="362"/>
      <c r="U30" s="61" t="s">
        <v>1</v>
      </c>
      <c r="V30" s="46" t="s">
        <v>38</v>
      </c>
    </row>
    <row r="31" spans="1:22" ht="20.100000000000001" customHeight="1" thickBot="1" x14ac:dyDescent="0.3">
      <c r="A31" s="3" t="s">
        <v>2</v>
      </c>
      <c r="B31" s="4"/>
      <c r="C31" s="7">
        <f t="shared" ref="C31:J31" si="21">SUM(C32:C44)</f>
        <v>251533440</v>
      </c>
      <c r="D31" s="8">
        <f t="shared" si="21"/>
        <v>288451381</v>
      </c>
      <c r="E31" s="8">
        <f t="shared" si="21"/>
        <v>313935902</v>
      </c>
      <c r="F31" s="8">
        <f t="shared" si="21"/>
        <v>351270523</v>
      </c>
      <c r="G31" s="8">
        <f t="shared" si="21"/>
        <v>187039707</v>
      </c>
      <c r="H31" s="8">
        <f t="shared" si="21"/>
        <v>187635137</v>
      </c>
      <c r="I31" s="8">
        <f t="shared" si="21"/>
        <v>339012306</v>
      </c>
      <c r="J31" s="80">
        <f t="shared" si="21"/>
        <v>373221173</v>
      </c>
      <c r="L31" s="43">
        <f t="shared" ref="L31:S31" si="22">C31/C48</f>
        <v>0.54553688503952369</v>
      </c>
      <c r="M31" s="15">
        <f t="shared" si="22"/>
        <v>0.55703591779368744</v>
      </c>
      <c r="N31" s="15">
        <f t="shared" si="22"/>
        <v>0.58498826793826098</v>
      </c>
      <c r="O31" s="15">
        <f t="shared" si="22"/>
        <v>0.59688823410284986</v>
      </c>
      <c r="P31" s="15">
        <f t="shared" si="22"/>
        <v>0.58181254132927762</v>
      </c>
      <c r="Q31" s="15">
        <f t="shared" si="22"/>
        <v>0.60589354401210749</v>
      </c>
      <c r="R31" s="15">
        <f t="shared" si="22"/>
        <v>0.57602764954689678</v>
      </c>
      <c r="S31" s="16">
        <f t="shared" si="22"/>
        <v>0.58752231238131647</v>
      </c>
      <c r="U31" s="72">
        <f>(J31-I31)/I31</f>
        <v>0.10090744906469561</v>
      </c>
      <c r="V31" s="71">
        <f>(S31-R31)*100</f>
        <v>1.1494662834419689</v>
      </c>
    </row>
    <row r="32" spans="1:22" ht="20.100000000000001" customHeight="1" x14ac:dyDescent="0.25">
      <c r="A32" s="23"/>
      <c r="B32" t="s">
        <v>10</v>
      </c>
      <c r="C32" s="9">
        <v>39218341</v>
      </c>
      <c r="D32" s="33">
        <v>48114799</v>
      </c>
      <c r="E32" s="33">
        <v>49046966</v>
      </c>
      <c r="F32" s="33">
        <v>53546141</v>
      </c>
      <c r="G32" s="33">
        <v>29556331</v>
      </c>
      <c r="H32" s="33">
        <v>30198890</v>
      </c>
      <c r="I32" s="33">
        <v>53516688</v>
      </c>
      <c r="J32" s="11">
        <v>61984024</v>
      </c>
      <c r="L32" s="66">
        <f t="shared" ref="L32:L44" si="23">C32/$C$31</f>
        <v>0.15591700650219709</v>
      </c>
      <c r="M32" s="17">
        <f t="shared" ref="M32:M44" si="24">D32/$D$31</f>
        <v>0.16680384345256438</v>
      </c>
      <c r="N32" s="17">
        <f t="shared" ref="N32:N44" si="25">E32/$E$31</f>
        <v>0.15623242097362919</v>
      </c>
      <c r="O32" s="17">
        <f t="shared" ref="O32:O44" si="26">F32/$F$31</f>
        <v>0.15243562295718163</v>
      </c>
      <c r="P32" s="17">
        <f t="shared" ref="P32:P44" si="27">G32/$G$31</f>
        <v>0.15802169215331374</v>
      </c>
      <c r="Q32" s="17">
        <f>H32/$H$31</f>
        <v>0.16094474885053112</v>
      </c>
      <c r="R32" s="17">
        <f t="shared" ref="R32:R44" si="28">I32/$I$31</f>
        <v>0.15786060580349554</v>
      </c>
      <c r="S32" s="18">
        <f t="shared" ref="S32:S44" si="29">J32/$J$31</f>
        <v>0.16607853059826272</v>
      </c>
      <c r="U32" s="73">
        <f t="shared" ref="U32:U48" si="30">(J32-I32)/I32</f>
        <v>0.15821861023985639</v>
      </c>
      <c r="V32" s="74">
        <f t="shared" ref="V32:V48" si="31">(S32-R32)*100</f>
        <v>0.82179247947671841</v>
      </c>
    </row>
    <row r="33" spans="1:22" ht="20.100000000000001" customHeight="1" x14ac:dyDescent="0.25">
      <c r="A33" s="23"/>
      <c r="B33" t="s">
        <v>18</v>
      </c>
      <c r="C33" s="9">
        <v>1924359</v>
      </c>
      <c r="D33" s="33">
        <v>2915898</v>
      </c>
      <c r="E33" s="33">
        <v>1715135</v>
      </c>
      <c r="F33" s="33">
        <v>1891261</v>
      </c>
      <c r="G33" s="33">
        <v>999405</v>
      </c>
      <c r="H33" s="33">
        <v>873317</v>
      </c>
      <c r="I33" s="33">
        <v>1566207</v>
      </c>
      <c r="J33" s="11">
        <v>1724693</v>
      </c>
      <c r="L33" s="66">
        <f t="shared" si="23"/>
        <v>7.6505096101735018E-3</v>
      </c>
      <c r="M33" s="17">
        <f t="shared" si="24"/>
        <v>1.010880235653994E-2</v>
      </c>
      <c r="N33" s="17">
        <f t="shared" si="25"/>
        <v>5.4633286255995018E-3</v>
      </c>
      <c r="O33" s="17">
        <f t="shared" si="26"/>
        <v>5.3840583714449622E-3</v>
      </c>
      <c r="P33" s="17">
        <f t="shared" si="27"/>
        <v>5.3432771898001318E-3</v>
      </c>
      <c r="Q33" s="17">
        <f t="shared" ref="Q33:Q44" si="32">H33/$H$31</f>
        <v>4.6543361438748012E-3</v>
      </c>
      <c r="R33" s="17">
        <f t="shared" si="28"/>
        <v>4.6199119391258916E-3</v>
      </c>
      <c r="S33" s="18">
        <f t="shared" si="29"/>
        <v>4.6211017079676774E-3</v>
      </c>
      <c r="U33" s="73">
        <f t="shared" si="30"/>
        <v>0.1011909664559027</v>
      </c>
      <c r="V33" s="74">
        <f t="shared" si="31"/>
        <v>1.1897688417857738E-4</v>
      </c>
    </row>
    <row r="34" spans="1:22" ht="20.100000000000001" customHeight="1" x14ac:dyDescent="0.25">
      <c r="A34" s="23"/>
      <c r="B34" t="s">
        <v>15</v>
      </c>
      <c r="C34" s="9">
        <v>45568148</v>
      </c>
      <c r="D34" s="33">
        <v>61332118</v>
      </c>
      <c r="E34" s="33">
        <v>64429780</v>
      </c>
      <c r="F34" s="33">
        <v>74767147</v>
      </c>
      <c r="G34" s="33">
        <v>44240397</v>
      </c>
      <c r="H34" s="33">
        <v>46476357</v>
      </c>
      <c r="I34" s="33">
        <v>83871965</v>
      </c>
      <c r="J34" s="11">
        <v>89308383</v>
      </c>
      <c r="L34" s="66">
        <f t="shared" si="23"/>
        <v>0.181161391503253</v>
      </c>
      <c r="M34" s="17">
        <f t="shared" si="24"/>
        <v>0.21262549614903734</v>
      </c>
      <c r="N34" s="17">
        <f t="shared" si="25"/>
        <v>0.20523227700156449</v>
      </c>
      <c r="O34" s="17">
        <f t="shared" si="26"/>
        <v>0.21284776861279647</v>
      </c>
      <c r="P34" s="17">
        <f t="shared" si="27"/>
        <v>0.23652943917411076</v>
      </c>
      <c r="Q34" s="17">
        <f t="shared" si="32"/>
        <v>0.24769538234195443</v>
      </c>
      <c r="R34" s="17">
        <f t="shared" si="28"/>
        <v>0.24740094538043111</v>
      </c>
      <c r="S34" s="18">
        <f t="shared" si="29"/>
        <v>0.23929077303446555</v>
      </c>
      <c r="U34" s="73">
        <f t="shared" si="30"/>
        <v>6.481805928834504E-2</v>
      </c>
      <c r="V34" s="74">
        <f t="shared" si="31"/>
        <v>-0.81101723459655606</v>
      </c>
    </row>
    <row r="35" spans="1:22" ht="20.100000000000001" customHeight="1" x14ac:dyDescent="0.25">
      <c r="A35" s="23"/>
      <c r="B35" t="s">
        <v>8</v>
      </c>
      <c r="C35" s="9">
        <v>253854</v>
      </c>
      <c r="D35" s="33">
        <v>145443</v>
      </c>
      <c r="E35" s="33">
        <v>425755</v>
      </c>
      <c r="F35" s="33">
        <v>319658</v>
      </c>
      <c r="G35" s="33">
        <v>70775</v>
      </c>
      <c r="H35" s="33"/>
      <c r="I35" s="33"/>
      <c r="J35" s="11"/>
      <c r="L35" s="66">
        <f t="shared" si="23"/>
        <v>1.0092256520643935E-3</v>
      </c>
      <c r="M35" s="17">
        <f t="shared" si="24"/>
        <v>5.0422015486901062E-4</v>
      </c>
      <c r="N35" s="17">
        <f t="shared" si="25"/>
        <v>1.3561844863477896E-3</v>
      </c>
      <c r="O35" s="17">
        <f t="shared" si="26"/>
        <v>9.1000519277844444E-4</v>
      </c>
      <c r="P35" s="17">
        <f t="shared" si="27"/>
        <v>3.7839558848325183E-4</v>
      </c>
      <c r="Q35" s="17">
        <f t="shared" si="32"/>
        <v>0</v>
      </c>
      <c r="R35" s="17">
        <f t="shared" si="28"/>
        <v>0</v>
      </c>
      <c r="S35" s="18">
        <f t="shared" si="29"/>
        <v>0</v>
      </c>
      <c r="U35" s="73" t="e">
        <f t="shared" si="30"/>
        <v>#DIV/0!</v>
      </c>
      <c r="V35" s="74">
        <f t="shared" si="31"/>
        <v>0</v>
      </c>
    </row>
    <row r="36" spans="1:22" ht="20.100000000000001" customHeight="1" x14ac:dyDescent="0.25">
      <c r="A36" s="23"/>
      <c r="B36" t="s">
        <v>16</v>
      </c>
      <c r="C36" s="9">
        <v>297926</v>
      </c>
      <c r="D36" s="33">
        <v>132592</v>
      </c>
      <c r="E36" s="33">
        <v>130092</v>
      </c>
      <c r="F36" s="33">
        <v>197628</v>
      </c>
      <c r="G36" s="33">
        <v>411712</v>
      </c>
      <c r="H36" s="33">
        <v>184114</v>
      </c>
      <c r="I36" s="33">
        <v>275503</v>
      </c>
      <c r="J36" s="11">
        <v>270960</v>
      </c>
      <c r="L36" s="66">
        <f t="shared" si="23"/>
        <v>1.1844389358329453E-3</v>
      </c>
      <c r="M36" s="17">
        <f t="shared" si="24"/>
        <v>4.5966845275738165E-4</v>
      </c>
      <c r="N36" s="17">
        <f t="shared" si="25"/>
        <v>4.1439032353808326E-4</v>
      </c>
      <c r="O36" s="17">
        <f t="shared" si="26"/>
        <v>5.6260912049258395E-4</v>
      </c>
      <c r="P36" s="17">
        <f t="shared" si="27"/>
        <v>2.2012010529935231E-3</v>
      </c>
      <c r="Q36" s="17">
        <f t="shared" si="32"/>
        <v>9.8123412780624355E-4</v>
      </c>
      <c r="R36" s="17">
        <f t="shared" si="28"/>
        <v>8.126637149272097E-4</v>
      </c>
      <c r="S36" s="18">
        <f t="shared" si="29"/>
        <v>7.2600382722659736E-4</v>
      </c>
      <c r="U36" s="73">
        <f t="shared" si="30"/>
        <v>-1.6489838586149698E-2</v>
      </c>
      <c r="V36" s="74">
        <f t="shared" si="31"/>
        <v>-8.6659887700612347E-3</v>
      </c>
    </row>
    <row r="37" spans="1:22" ht="20.100000000000001" customHeight="1" x14ac:dyDescent="0.25">
      <c r="A37" s="23"/>
      <c r="B37" t="s">
        <v>13</v>
      </c>
      <c r="C37" s="9">
        <v>450437</v>
      </c>
      <c r="D37" s="33">
        <v>664202</v>
      </c>
      <c r="E37" s="33">
        <v>1193621</v>
      </c>
      <c r="F37" s="33">
        <v>878489</v>
      </c>
      <c r="G37" s="33">
        <v>374089</v>
      </c>
      <c r="H37" s="33">
        <v>524405</v>
      </c>
      <c r="I37" s="33">
        <v>1050046</v>
      </c>
      <c r="J37" s="11">
        <v>996174</v>
      </c>
      <c r="L37" s="66">
        <f t="shared" si="23"/>
        <v>1.7907638841181514E-3</v>
      </c>
      <c r="M37" s="17">
        <f t="shared" si="24"/>
        <v>2.3026480154033305E-3</v>
      </c>
      <c r="N37" s="17">
        <f t="shared" si="25"/>
        <v>3.8021169047431852E-3</v>
      </c>
      <c r="O37" s="17">
        <f t="shared" si="26"/>
        <v>2.5008901757464005E-3</v>
      </c>
      <c r="P37" s="17">
        <f t="shared" si="27"/>
        <v>2.0000512511495756E-3</v>
      </c>
      <c r="Q37" s="17">
        <f t="shared" si="32"/>
        <v>2.7948123596914579E-3</v>
      </c>
      <c r="R37" s="17">
        <f t="shared" si="28"/>
        <v>3.0973683887451568E-3</v>
      </c>
      <c r="S37" s="18">
        <f t="shared" si="29"/>
        <v>2.6691250981090509E-3</v>
      </c>
      <c r="U37" s="73">
        <f t="shared" si="30"/>
        <v>-5.1304419044499006E-2</v>
      </c>
      <c r="V37" s="74">
        <f t="shared" si="31"/>
        <v>-4.282432906361059E-2</v>
      </c>
    </row>
    <row r="38" spans="1:22" ht="20.100000000000001" customHeight="1" x14ac:dyDescent="0.25">
      <c r="A38" s="23"/>
      <c r="B38" t="s">
        <v>17</v>
      </c>
      <c r="C38" s="9">
        <v>22521987</v>
      </c>
      <c r="D38" s="33">
        <v>17563156</v>
      </c>
      <c r="E38" s="33">
        <v>16636857</v>
      </c>
      <c r="F38" s="33">
        <v>17822821</v>
      </c>
      <c r="G38" s="33">
        <v>9399875</v>
      </c>
      <c r="H38" s="33">
        <v>8088937</v>
      </c>
      <c r="I38" s="33">
        <v>18764035</v>
      </c>
      <c r="J38" s="11">
        <v>21100756</v>
      </c>
      <c r="L38" s="66">
        <f t="shared" si="23"/>
        <v>8.9538738865098805E-2</v>
      </c>
      <c r="M38" s="17">
        <f t="shared" si="24"/>
        <v>6.0887751478645197E-2</v>
      </c>
      <c r="N38" s="17">
        <f t="shared" si="25"/>
        <v>5.2994438973086935E-2</v>
      </c>
      <c r="O38" s="17">
        <f t="shared" si="26"/>
        <v>5.0738162848921999E-2</v>
      </c>
      <c r="P38" s="17">
        <f t="shared" si="27"/>
        <v>5.0256040018283391E-2</v>
      </c>
      <c r="Q38" s="17">
        <f t="shared" si="32"/>
        <v>4.3109926687132163E-2</v>
      </c>
      <c r="R38" s="17">
        <f t="shared" si="28"/>
        <v>5.5349126470942915E-2</v>
      </c>
      <c r="S38" s="18">
        <f t="shared" si="29"/>
        <v>5.6536867483667652E-2</v>
      </c>
      <c r="U38" s="73">
        <f t="shared" si="30"/>
        <v>0.12453190371900287</v>
      </c>
      <c r="V38" s="74">
        <f t="shared" si="31"/>
        <v>0.1187741012724737</v>
      </c>
    </row>
    <row r="39" spans="1:22" ht="20.100000000000001" customHeight="1" x14ac:dyDescent="0.25">
      <c r="A39" s="23"/>
      <c r="B39" t="s">
        <v>86</v>
      </c>
      <c r="C39" s="9">
        <v>1028353</v>
      </c>
      <c r="D39" s="33">
        <v>1315033</v>
      </c>
      <c r="E39" s="33">
        <v>2781088</v>
      </c>
      <c r="F39" s="33">
        <v>4402111</v>
      </c>
      <c r="G39" s="33">
        <v>3599184</v>
      </c>
      <c r="H39" s="33">
        <v>2897116</v>
      </c>
      <c r="I39" s="33">
        <v>4071372</v>
      </c>
      <c r="J39" s="11">
        <v>5088118</v>
      </c>
      <c r="L39" s="66">
        <f t="shared" si="23"/>
        <v>4.0883351334915947E-3</v>
      </c>
      <c r="M39" s="17">
        <f t="shared" si="24"/>
        <v>4.5589415985496703E-3</v>
      </c>
      <c r="N39" s="17">
        <f t="shared" si="25"/>
        <v>8.8587765282098895E-3</v>
      </c>
      <c r="O39" s="17">
        <f t="shared" si="26"/>
        <v>1.2531968132150958E-2</v>
      </c>
      <c r="P39" s="17">
        <f t="shared" si="27"/>
        <v>1.924288728702938E-2</v>
      </c>
      <c r="Q39" s="17">
        <f t="shared" si="32"/>
        <v>1.5440157138585403E-2</v>
      </c>
      <c r="R39" s="17">
        <f t="shared" si="28"/>
        <v>1.2009510946779614E-2</v>
      </c>
      <c r="S39" s="18">
        <f t="shared" si="29"/>
        <v>1.3632983249854369E-2</v>
      </c>
      <c r="U39" s="73">
        <f t="shared" si="30"/>
        <v>0.24973055765967836</v>
      </c>
      <c r="V39" s="74">
        <f t="shared" si="31"/>
        <v>0.16234723030747553</v>
      </c>
    </row>
    <row r="40" spans="1:22" ht="20.100000000000001" customHeight="1" x14ac:dyDescent="0.25">
      <c r="A40" s="23"/>
      <c r="B40" t="s">
        <v>9</v>
      </c>
      <c r="C40" s="9">
        <v>7851825</v>
      </c>
      <c r="D40" s="33">
        <v>8951873</v>
      </c>
      <c r="E40" s="33">
        <v>10247540</v>
      </c>
      <c r="F40" s="33">
        <v>8485256</v>
      </c>
      <c r="G40" s="33">
        <v>3393417</v>
      </c>
      <c r="H40" s="33">
        <v>7405766</v>
      </c>
      <c r="I40" s="33">
        <v>15105832</v>
      </c>
      <c r="J40" s="11">
        <v>12972087</v>
      </c>
      <c r="L40" s="66">
        <f t="shared" si="23"/>
        <v>3.121582959307518E-2</v>
      </c>
      <c r="M40" s="17">
        <f t="shared" si="24"/>
        <v>3.1034252527984949E-2</v>
      </c>
      <c r="N40" s="17">
        <f t="shared" si="25"/>
        <v>3.2642141069930894E-2</v>
      </c>
      <c r="O40" s="17">
        <f t="shared" si="26"/>
        <v>2.415590106318144E-2</v>
      </c>
      <c r="P40" s="17">
        <f t="shared" si="27"/>
        <v>1.814276259532421E-2</v>
      </c>
      <c r="Q40" s="17">
        <f t="shared" si="32"/>
        <v>3.9468972168043348E-2</v>
      </c>
      <c r="R40" s="17">
        <f t="shared" si="28"/>
        <v>4.4558358893319938E-2</v>
      </c>
      <c r="S40" s="18">
        <f t="shared" si="29"/>
        <v>3.4757103665177112E-2</v>
      </c>
      <c r="U40" s="73">
        <f t="shared" si="30"/>
        <v>-0.14125306040739763</v>
      </c>
      <c r="V40" s="74">
        <f t="shared" si="31"/>
        <v>-0.98012552281428256</v>
      </c>
    </row>
    <row r="41" spans="1:22" ht="20.100000000000001" customHeight="1" x14ac:dyDescent="0.25">
      <c r="A41" s="23"/>
      <c r="B41" t="s">
        <v>12</v>
      </c>
      <c r="C41" s="9">
        <v>9409422</v>
      </c>
      <c r="D41" s="33">
        <v>10124791</v>
      </c>
      <c r="E41" s="33">
        <v>9134337</v>
      </c>
      <c r="F41" s="33">
        <v>17452801</v>
      </c>
      <c r="G41" s="33">
        <v>10781989</v>
      </c>
      <c r="H41" s="33">
        <v>10162431</v>
      </c>
      <c r="I41" s="33">
        <v>18869553</v>
      </c>
      <c r="J41" s="11">
        <v>19444862</v>
      </c>
      <c r="L41" s="66">
        <f t="shared" si="23"/>
        <v>3.7408234865312542E-2</v>
      </c>
      <c r="M41" s="17">
        <f t="shared" si="24"/>
        <v>3.5100511444595923E-2</v>
      </c>
      <c r="N41" s="17">
        <f t="shared" si="25"/>
        <v>2.9096184736462541E-2</v>
      </c>
      <c r="O41" s="17">
        <f t="shared" si="26"/>
        <v>4.968478667366006E-2</v>
      </c>
      <c r="P41" s="17">
        <f t="shared" si="27"/>
        <v>5.7645454930059313E-2</v>
      </c>
      <c r="Q41" s="17">
        <f t="shared" si="32"/>
        <v>5.4160596796963459E-2</v>
      </c>
      <c r="R41" s="17">
        <f t="shared" si="28"/>
        <v>5.5660377709120683E-2</v>
      </c>
      <c r="S41" s="18">
        <f t="shared" si="29"/>
        <v>5.210010419210595E-2</v>
      </c>
      <c r="U41" s="73">
        <f t="shared" si="30"/>
        <v>3.0488745546860596E-2</v>
      </c>
      <c r="V41" s="74">
        <f t="shared" si="31"/>
        <v>-0.35602735170147326</v>
      </c>
    </row>
    <row r="42" spans="1:22" ht="20.100000000000001" customHeight="1" x14ac:dyDescent="0.25">
      <c r="A42" s="23"/>
      <c r="B42" t="s">
        <v>11</v>
      </c>
      <c r="C42" s="9">
        <v>15620227</v>
      </c>
      <c r="D42" s="33">
        <v>15852269</v>
      </c>
      <c r="E42" s="33">
        <v>16954742</v>
      </c>
      <c r="F42" s="33">
        <v>23629836</v>
      </c>
      <c r="G42" s="33">
        <v>12564521</v>
      </c>
      <c r="H42" s="33">
        <v>12331357</v>
      </c>
      <c r="I42" s="33">
        <v>22797838</v>
      </c>
      <c r="J42" s="11">
        <v>24863863</v>
      </c>
      <c r="L42" s="66">
        <f t="shared" si="23"/>
        <v>6.2100001494831067E-2</v>
      </c>
      <c r="M42" s="17">
        <f t="shared" si="24"/>
        <v>5.4956467689783739E-2</v>
      </c>
      <c r="N42" s="17">
        <f t="shared" si="25"/>
        <v>5.4007018286172319E-2</v>
      </c>
      <c r="O42" s="17">
        <f t="shared" si="26"/>
        <v>6.7269623987208288E-2</v>
      </c>
      <c r="P42" s="17">
        <f t="shared" si="27"/>
        <v>6.7175687994421418E-2</v>
      </c>
      <c r="Q42" s="17">
        <f t="shared" si="32"/>
        <v>6.5719871006889294E-2</v>
      </c>
      <c r="R42" s="17">
        <f t="shared" si="28"/>
        <v>6.7247818431700232E-2</v>
      </c>
      <c r="S42" s="18">
        <f t="shared" si="29"/>
        <v>6.6619647540735849E-2</v>
      </c>
      <c r="U42" s="73">
        <f t="shared" si="30"/>
        <v>9.0623724933916974E-2</v>
      </c>
      <c r="V42" s="74">
        <f t="shared" si="31"/>
        <v>-6.2817089096438294E-2</v>
      </c>
    </row>
    <row r="43" spans="1:22" ht="20.100000000000001" customHeight="1" x14ac:dyDescent="0.25">
      <c r="A43" s="23"/>
      <c r="B43" t="s">
        <v>6</v>
      </c>
      <c r="C43" s="9">
        <v>104024643</v>
      </c>
      <c r="D43" s="33">
        <v>116913448</v>
      </c>
      <c r="E43" s="33">
        <v>134343737</v>
      </c>
      <c r="F43" s="33">
        <v>142506462</v>
      </c>
      <c r="G43" s="33">
        <v>69368984</v>
      </c>
      <c r="H43" s="33">
        <v>66475834</v>
      </c>
      <c r="I43" s="33">
        <v>115826555</v>
      </c>
      <c r="J43" s="11">
        <v>131705853</v>
      </c>
      <c r="L43" s="66">
        <f t="shared" si="23"/>
        <v>0.41356188266657506</v>
      </c>
      <c r="M43" s="17">
        <f t="shared" si="24"/>
        <v>0.40531422520733223</v>
      </c>
      <c r="N43" s="17">
        <f t="shared" si="25"/>
        <v>0.42793365188286109</v>
      </c>
      <c r="O43" s="17">
        <f t="shared" si="26"/>
        <v>0.40568864356432205</v>
      </c>
      <c r="P43" s="17">
        <f t="shared" si="27"/>
        <v>0.3708783825244123</v>
      </c>
      <c r="Q43" s="17">
        <f t="shared" si="32"/>
        <v>0.35428243911480184</v>
      </c>
      <c r="R43" s="17">
        <f t="shared" si="28"/>
        <v>0.34165885116866523</v>
      </c>
      <c r="S43" s="18">
        <f t="shared" si="29"/>
        <v>0.35288955324086074</v>
      </c>
      <c r="U43" s="73">
        <f t="shared" si="30"/>
        <v>0.13709548729995466</v>
      </c>
      <c r="V43" s="74">
        <f t="shared" si="31"/>
        <v>1.1230702072195509</v>
      </c>
    </row>
    <row r="44" spans="1:22" ht="20.100000000000001" customHeight="1" thickBot="1" x14ac:dyDescent="0.3">
      <c r="A44" s="23"/>
      <c r="B44" t="s">
        <v>7</v>
      </c>
      <c r="C44" s="30">
        <v>3363918</v>
      </c>
      <c r="D44" s="41">
        <v>4425759</v>
      </c>
      <c r="E44" s="41">
        <v>6896252</v>
      </c>
      <c r="F44" s="33">
        <v>5370912</v>
      </c>
      <c r="G44" s="33">
        <v>2279028</v>
      </c>
      <c r="H44" s="33">
        <v>2016613</v>
      </c>
      <c r="I44" s="33">
        <v>3296712</v>
      </c>
      <c r="J44" s="11">
        <v>3761400</v>
      </c>
      <c r="L44" s="66">
        <f t="shared" si="23"/>
        <v>1.3373641293976658E-2</v>
      </c>
      <c r="M44" s="17">
        <f t="shared" si="24"/>
        <v>1.5343171471936895E-2</v>
      </c>
      <c r="N44" s="17">
        <f t="shared" si="25"/>
        <v>2.1967070207854086E-2</v>
      </c>
      <c r="O44" s="17">
        <f t="shared" si="26"/>
        <v>1.5289959300114687E-2</v>
      </c>
      <c r="P44" s="17">
        <f t="shared" si="27"/>
        <v>1.2184728240618982E-2</v>
      </c>
      <c r="Q44" s="17">
        <f t="shared" si="32"/>
        <v>1.0747523263726452E-2</v>
      </c>
      <c r="R44" s="17">
        <f t="shared" si="28"/>
        <v>9.7244611527464737E-3</v>
      </c>
      <c r="S44" s="18">
        <f t="shared" si="29"/>
        <v>1.0078206361566738E-2</v>
      </c>
      <c r="U44" s="75">
        <f t="shared" si="30"/>
        <v>0.14095498787883201</v>
      </c>
      <c r="V44" s="76">
        <f t="shared" si="31"/>
        <v>3.5374520882026396E-2</v>
      </c>
    </row>
    <row r="45" spans="1:22" ht="20.100000000000001" customHeight="1" thickBot="1" x14ac:dyDescent="0.3">
      <c r="A45" s="5" t="s">
        <v>46</v>
      </c>
      <c r="B45" s="6"/>
      <c r="C45" s="12">
        <f t="shared" ref="C45:G45" si="33">C46+C47</f>
        <v>209541598</v>
      </c>
      <c r="D45" s="34">
        <f t="shared" si="33"/>
        <v>229381261</v>
      </c>
      <c r="E45" s="34">
        <f t="shared" si="33"/>
        <v>222717428</v>
      </c>
      <c r="F45" s="34">
        <f t="shared" si="33"/>
        <v>237232488</v>
      </c>
      <c r="G45" s="34">
        <f t="shared" si="33"/>
        <v>134437906</v>
      </c>
      <c r="H45" s="34">
        <v>122048204</v>
      </c>
      <c r="I45" s="34">
        <v>249522474</v>
      </c>
      <c r="J45" s="14">
        <v>262024783</v>
      </c>
      <c r="L45" s="19">
        <f t="shared" ref="L45:S45" si="34">C45/C48</f>
        <v>0.45446311496047637</v>
      </c>
      <c r="M45" s="20">
        <f t="shared" si="34"/>
        <v>0.4429640822063125</v>
      </c>
      <c r="N45" s="20">
        <f t="shared" si="34"/>
        <v>0.41501173206173902</v>
      </c>
      <c r="O45" s="20">
        <f t="shared" si="34"/>
        <v>0.4031117658971502</v>
      </c>
      <c r="P45" s="20">
        <f t="shared" si="34"/>
        <v>0.41818745867072243</v>
      </c>
      <c r="Q45" s="20">
        <f t="shared" si="34"/>
        <v>0.39410645598789246</v>
      </c>
      <c r="R45" s="20">
        <f t="shared" si="34"/>
        <v>0.42397235045310322</v>
      </c>
      <c r="S45" s="21">
        <f t="shared" si="34"/>
        <v>0.41247768761868353</v>
      </c>
      <c r="U45" s="43">
        <f t="shared" si="30"/>
        <v>5.0104941649464406E-2</v>
      </c>
      <c r="V45" s="71">
        <f t="shared" si="31"/>
        <v>-1.1494662834419689</v>
      </c>
    </row>
    <row r="46" spans="1:22" ht="20.100000000000001" customHeight="1" x14ac:dyDescent="0.25">
      <c r="A46" s="23"/>
      <c r="B46" t="s">
        <v>4</v>
      </c>
      <c r="C46" s="9">
        <v>1132602</v>
      </c>
      <c r="D46" s="33">
        <v>1008306</v>
      </c>
      <c r="E46" s="33">
        <v>391823</v>
      </c>
      <c r="F46" s="33">
        <v>719973</v>
      </c>
      <c r="G46" s="33">
        <v>928991</v>
      </c>
      <c r="H46" s="33">
        <v>1527679</v>
      </c>
      <c r="I46" s="33">
        <v>2660419</v>
      </c>
      <c r="J46" s="11">
        <v>3765260</v>
      </c>
      <c r="L46" s="66">
        <f t="shared" ref="L46:S46" si="35">C46/C45</f>
        <v>5.4051415604838516E-3</v>
      </c>
      <c r="M46" s="35">
        <f t="shared" si="35"/>
        <v>4.3957644822608241E-3</v>
      </c>
      <c r="N46" s="35">
        <f t="shared" si="35"/>
        <v>1.7592830678701983E-3</v>
      </c>
      <c r="O46" s="35">
        <f t="shared" si="35"/>
        <v>3.034883653877963E-3</v>
      </c>
      <c r="P46" s="35">
        <f t="shared" si="35"/>
        <v>6.9101864767218257E-3</v>
      </c>
      <c r="Q46" s="35">
        <f t="shared" si="35"/>
        <v>1.2517013359737764E-2</v>
      </c>
      <c r="R46" s="35">
        <f t="shared" si="35"/>
        <v>1.0662041608324227E-2</v>
      </c>
      <c r="S46" s="18">
        <f t="shared" si="35"/>
        <v>1.4369862105753561E-2</v>
      </c>
      <c r="U46" s="77">
        <f t="shared" si="30"/>
        <v>0.41528834367819506</v>
      </c>
      <c r="V46" s="78">
        <f t="shared" si="31"/>
        <v>0.37078204974293344</v>
      </c>
    </row>
    <row r="47" spans="1:22" ht="20.100000000000001" customHeight="1" thickBot="1" x14ac:dyDescent="0.3">
      <c r="A47" s="23"/>
      <c r="B47" t="s">
        <v>3</v>
      </c>
      <c r="C47" s="30">
        <v>208408996</v>
      </c>
      <c r="D47" s="33">
        <v>228372955</v>
      </c>
      <c r="E47" s="33">
        <v>222325605</v>
      </c>
      <c r="F47" s="33">
        <v>236512515</v>
      </c>
      <c r="G47" s="33">
        <v>133508915</v>
      </c>
      <c r="H47" s="33">
        <v>120520525</v>
      </c>
      <c r="I47" s="33">
        <v>246862055</v>
      </c>
      <c r="J47" s="40">
        <v>258259523</v>
      </c>
      <c r="L47" s="66">
        <f t="shared" ref="L47:S47" si="36">C47/C45</f>
        <v>0.99459485843951612</v>
      </c>
      <c r="M47" s="35">
        <f t="shared" si="36"/>
        <v>0.99560423551773913</v>
      </c>
      <c r="N47" s="35">
        <f t="shared" si="36"/>
        <v>0.99824071693212979</v>
      </c>
      <c r="O47" s="35">
        <f t="shared" si="36"/>
        <v>0.99696511634612206</v>
      </c>
      <c r="P47" s="35">
        <f t="shared" si="36"/>
        <v>0.99308981352327819</v>
      </c>
      <c r="Q47" s="35">
        <f t="shared" si="36"/>
        <v>0.98748298664026224</v>
      </c>
      <c r="R47" s="35">
        <f t="shared" si="36"/>
        <v>0.98933795839167582</v>
      </c>
      <c r="S47" s="64">
        <f t="shared" si="36"/>
        <v>0.98563013789424647</v>
      </c>
      <c r="U47" s="79">
        <f t="shared" si="30"/>
        <v>4.6169379899231575E-2</v>
      </c>
      <c r="V47" s="76">
        <f t="shared" si="31"/>
        <v>-0.37078204974293483</v>
      </c>
    </row>
    <row r="48" spans="1:22" ht="20.100000000000001" customHeight="1" thickBot="1" x14ac:dyDescent="0.3">
      <c r="A48" s="45" t="s">
        <v>5</v>
      </c>
      <c r="B48" s="70"/>
      <c r="C48" s="54">
        <f t="shared" ref="C48:I48" si="37">C31+C45</f>
        <v>461075038</v>
      </c>
      <c r="D48" s="55">
        <f t="shared" si="37"/>
        <v>517832642</v>
      </c>
      <c r="E48" s="55">
        <f t="shared" si="37"/>
        <v>536653330</v>
      </c>
      <c r="F48" s="55">
        <f t="shared" si="37"/>
        <v>588503011</v>
      </c>
      <c r="G48" s="55">
        <f t="shared" si="37"/>
        <v>321477613</v>
      </c>
      <c r="H48" s="55">
        <f t="shared" si="37"/>
        <v>309683341</v>
      </c>
      <c r="I48" s="55">
        <f t="shared" si="37"/>
        <v>588534780</v>
      </c>
      <c r="J48" s="243">
        <f t="shared" ref="J48" si="38">J31+J45</f>
        <v>635245956</v>
      </c>
      <c r="L48" s="59">
        <f>L31+L45</f>
        <v>1</v>
      </c>
      <c r="M48" s="56">
        <f>M31+M45</f>
        <v>1</v>
      </c>
      <c r="N48" s="56">
        <f>N31+N45</f>
        <v>1</v>
      </c>
      <c r="O48" s="56">
        <f t="shared" ref="O48:P48" si="39">O31+O45</f>
        <v>1</v>
      </c>
      <c r="P48" s="56">
        <f t="shared" si="39"/>
        <v>1</v>
      </c>
      <c r="Q48" s="56">
        <f t="shared" ref="Q48" si="40">Q31+Q45</f>
        <v>1</v>
      </c>
      <c r="R48" s="56">
        <f>R31+R45</f>
        <v>1</v>
      </c>
      <c r="S48" s="60">
        <f t="shared" ref="S48" si="41">S31+S45</f>
        <v>1</v>
      </c>
      <c r="U48" s="63">
        <f t="shared" si="30"/>
        <v>7.9368590586948826E-2</v>
      </c>
      <c r="V48" s="57">
        <f t="shared" si="31"/>
        <v>0</v>
      </c>
    </row>
    <row r="49" spans="1:12" ht="15" customHeight="1" x14ac:dyDescent="0.25"/>
    <row r="50" spans="1:12" ht="15" customHeight="1" x14ac:dyDescent="0.25"/>
    <row r="51" spans="1:12" ht="15" customHeight="1" x14ac:dyDescent="0.25">
      <c r="A51" s="1" t="s">
        <v>27</v>
      </c>
      <c r="L51" s="1" t="str">
        <f>U3</f>
        <v>VARIAÇÃO (JAN-DEZ)</v>
      </c>
    </row>
    <row r="52" spans="1:12" ht="15" customHeight="1" thickBot="1" x14ac:dyDescent="0.3"/>
    <row r="53" spans="1:12" ht="24" customHeight="1" x14ac:dyDescent="0.25">
      <c r="A53" s="355" t="s">
        <v>37</v>
      </c>
      <c r="B53" s="366"/>
      <c r="C53" s="357">
        <v>2016</v>
      </c>
      <c r="D53" s="348">
        <v>2017</v>
      </c>
      <c r="E53" s="348">
        <v>2018</v>
      </c>
      <c r="F53" s="353">
        <v>2019</v>
      </c>
      <c r="G53" s="353">
        <v>2020</v>
      </c>
      <c r="H53" s="353">
        <v>2021</v>
      </c>
      <c r="I53" s="348">
        <v>2022</v>
      </c>
      <c r="J53" s="360">
        <v>2023</v>
      </c>
      <c r="L53" s="351" t="s">
        <v>90</v>
      </c>
    </row>
    <row r="54" spans="1:12" ht="20.100000000000001" customHeight="1" thickBot="1" x14ac:dyDescent="0.3">
      <c r="A54" s="367"/>
      <c r="B54" s="368"/>
      <c r="C54" s="369">
        <v>2016</v>
      </c>
      <c r="D54" s="350">
        <v>2017</v>
      </c>
      <c r="E54" s="350">
        <v>2018</v>
      </c>
      <c r="F54" s="363"/>
      <c r="G54" s="363"/>
      <c r="H54" s="363"/>
      <c r="I54" s="349"/>
      <c r="J54" s="361"/>
      <c r="L54" s="352"/>
    </row>
    <row r="55" spans="1:12" ht="20.100000000000001" customHeight="1" thickBot="1" x14ac:dyDescent="0.3">
      <c r="A55" s="3" t="s">
        <v>2</v>
      </c>
      <c r="B55" s="4"/>
      <c r="C55" s="81">
        <f>C31/C7</f>
        <v>9.8494977541431705</v>
      </c>
      <c r="D55" s="82">
        <f t="shared" ref="D55" si="42">D31/D7</f>
        <v>10.411404658338641</v>
      </c>
      <c r="E55" s="82">
        <f>E31/E7</f>
        <v>10.813566770358026</v>
      </c>
      <c r="F55" s="82">
        <f>F31/F7</f>
        <v>10.404073354368721</v>
      </c>
      <c r="G55" s="82">
        <f>G31/G7</f>
        <v>10.469578868030986</v>
      </c>
      <c r="H55" s="82">
        <f t="shared" ref="H55:J55" si="43">H31/H7</f>
        <v>10.653550547848225</v>
      </c>
      <c r="I55" s="82">
        <f t="shared" si="43"/>
        <v>11.370049860386558</v>
      </c>
      <c r="J55" s="260">
        <f t="shared" si="43"/>
        <v>12.132800367786343</v>
      </c>
      <c r="L55" s="22">
        <f>(J55-I55)/I55</f>
        <v>6.7084183162399336E-2</v>
      </c>
    </row>
    <row r="56" spans="1:12" ht="20.100000000000001" customHeight="1" x14ac:dyDescent="0.25">
      <c r="A56" s="23"/>
      <c r="B56" t="s">
        <v>10</v>
      </c>
      <c r="C56" s="86">
        <f t="shared" ref="C56:E71" si="44">C32/C8</f>
        <v>8.3407750570927028</v>
      </c>
      <c r="D56" s="87">
        <f t="shared" si="44"/>
        <v>8.3926113663102786</v>
      </c>
      <c r="E56" s="87">
        <f t="shared" si="44"/>
        <v>8.7688624445989944</v>
      </c>
      <c r="F56" s="87">
        <f t="shared" ref="F56:G56" si="45">F32/F8</f>
        <v>8.861632720002369</v>
      </c>
      <c r="G56" s="87">
        <f t="shared" si="45"/>
        <v>8.7098588037958002</v>
      </c>
      <c r="H56" s="87">
        <f t="shared" ref="H56:J56" si="46">H32/H8</f>
        <v>8.7108279571319205</v>
      </c>
      <c r="I56" s="87">
        <f t="shared" si="46"/>
        <v>9.5542379380992752</v>
      </c>
      <c r="J56" s="88">
        <f t="shared" si="46"/>
        <v>10.567952913431954</v>
      </c>
      <c r="L56" s="163">
        <f t="shared" ref="L56:L72" si="47">(J56-I56)/I56</f>
        <v>0.10610108120610065</v>
      </c>
    </row>
    <row r="57" spans="1:12" ht="20.100000000000001" customHeight="1" x14ac:dyDescent="0.25">
      <c r="A57" s="23"/>
      <c r="B57" t="s">
        <v>18</v>
      </c>
      <c r="C57" s="86">
        <f t="shared" si="44"/>
        <v>5.2730976957792945</v>
      </c>
      <c r="D57" s="87">
        <f t="shared" si="44"/>
        <v>6.1131859492436869</v>
      </c>
      <c r="E57" s="87">
        <f t="shared" si="44"/>
        <v>5.6729808754556217</v>
      </c>
      <c r="F57" s="87">
        <f t="shared" ref="F57:G57" si="48">F33/F9</f>
        <v>6.9424964576496411</v>
      </c>
      <c r="G57" s="87">
        <f t="shared" si="48"/>
        <v>6.4647493741631248</v>
      </c>
      <c r="H57" s="87">
        <f t="shared" ref="H57:J57" si="49">H33/H9</f>
        <v>5.5641234748813355</v>
      </c>
      <c r="I57" s="87">
        <f t="shared" si="49"/>
        <v>5.8064225523380184</v>
      </c>
      <c r="J57" s="88">
        <f t="shared" si="49"/>
        <v>6.8600811423571058</v>
      </c>
      <c r="L57" s="28">
        <f t="shared" si="47"/>
        <v>0.18146433204294105</v>
      </c>
    </row>
    <row r="58" spans="1:12" ht="20.100000000000001" customHeight="1" x14ac:dyDescent="0.25">
      <c r="A58" s="23"/>
      <c r="B58" t="s">
        <v>15</v>
      </c>
      <c r="C58" s="86">
        <f t="shared" si="44"/>
        <v>13.142143378334337</v>
      </c>
      <c r="D58" s="87">
        <f t="shared" si="44"/>
        <v>14.005606159422275</v>
      </c>
      <c r="E58" s="87">
        <f t="shared" si="44"/>
        <v>15.710852034383059</v>
      </c>
      <c r="F58" s="87">
        <f t="shared" ref="F58:G58" si="50">F34/F10</f>
        <v>16.516943049386594</v>
      </c>
      <c r="G58" s="87">
        <f t="shared" si="50"/>
        <v>16.82118789067847</v>
      </c>
      <c r="H58" s="87">
        <f t="shared" ref="H58:J58" si="51">H34/H10</f>
        <v>16.08776306488986</v>
      </c>
      <c r="I58" s="87">
        <f t="shared" si="51"/>
        <v>16.91149448579635</v>
      </c>
      <c r="J58" s="88">
        <f t="shared" si="51"/>
        <v>17.122275120122669</v>
      </c>
      <c r="L58" s="28">
        <f t="shared" si="47"/>
        <v>1.2463749700143294E-2</v>
      </c>
    </row>
    <row r="59" spans="1:12" ht="20.100000000000001" customHeight="1" x14ac:dyDescent="0.25">
      <c r="A59" s="23"/>
      <c r="B59" t="s">
        <v>8</v>
      </c>
      <c r="C59" s="86">
        <f t="shared" si="44"/>
        <v>6.3988203266787655</v>
      </c>
      <c r="D59" s="87">
        <f t="shared" si="44"/>
        <v>3.142810838843511</v>
      </c>
      <c r="E59" s="87">
        <f t="shared" si="44"/>
        <v>3.4584985053288277</v>
      </c>
      <c r="F59" s="87">
        <f t="shared" ref="F59:G59" si="52">F35/F11</f>
        <v>2.8007500021904268</v>
      </c>
      <c r="G59" s="87">
        <f t="shared" si="52"/>
        <v>3.0593498746433818</v>
      </c>
      <c r="H59" s="87"/>
      <c r="I59" s="87"/>
      <c r="J59" s="88"/>
      <c r="L59" s="28"/>
    </row>
    <row r="60" spans="1:12" ht="20.100000000000001" customHeight="1" x14ac:dyDescent="0.25">
      <c r="A60" s="23"/>
      <c r="B60" t="s">
        <v>16</v>
      </c>
      <c r="C60" s="86">
        <f t="shared" si="44"/>
        <v>13.75466297322253</v>
      </c>
      <c r="D60" s="87">
        <f t="shared" si="44"/>
        <v>10.495685902002691</v>
      </c>
      <c r="E60" s="87">
        <f t="shared" si="44"/>
        <v>12.950920856147336</v>
      </c>
      <c r="F60" s="87">
        <f t="shared" ref="F60:G60" si="53">F36/F12</f>
        <v>10.068164450557848</v>
      </c>
      <c r="G60" s="87">
        <f t="shared" si="53"/>
        <v>9.1511891531451433</v>
      </c>
      <c r="H60" s="87">
        <f t="shared" ref="H60:J60" si="54">H36/H12</f>
        <v>8.5774050780340083</v>
      </c>
      <c r="I60" s="87">
        <f t="shared" si="54"/>
        <v>9.5451962720437926</v>
      </c>
      <c r="J60" s="88">
        <f t="shared" si="54"/>
        <v>10.229537903956508</v>
      </c>
      <c r="L60" s="28">
        <f t="shared" si="47"/>
        <v>7.1694872730593565E-2</v>
      </c>
    </row>
    <row r="61" spans="1:12" ht="20.100000000000001" customHeight="1" x14ac:dyDescent="0.25">
      <c r="A61" s="23"/>
      <c r="B61" t="s">
        <v>13</v>
      </c>
      <c r="C61" s="86">
        <f t="shared" si="44"/>
        <v>21.465735798703776</v>
      </c>
      <c r="D61" s="87">
        <f t="shared" si="44"/>
        <v>14.720789007092199</v>
      </c>
      <c r="E61" s="87">
        <f t="shared" si="44"/>
        <v>12.061285530956013</v>
      </c>
      <c r="F61" s="87">
        <f t="shared" ref="F61:G61" si="55">F37/F13</f>
        <v>11.294826300496284</v>
      </c>
      <c r="G61" s="87">
        <f t="shared" si="55"/>
        <v>13.343641876226146</v>
      </c>
      <c r="H61" s="87">
        <f t="shared" ref="H61:J61" si="56">H37/H13</f>
        <v>19.202643817056646</v>
      </c>
      <c r="I61" s="87">
        <f t="shared" si="56"/>
        <v>21.048911518261637</v>
      </c>
      <c r="J61" s="88">
        <f t="shared" si="56"/>
        <v>18.869790877405666</v>
      </c>
      <c r="L61" s="28">
        <f t="shared" si="47"/>
        <v>-0.10352652387585014</v>
      </c>
    </row>
    <row r="62" spans="1:12" ht="20.100000000000001" customHeight="1" x14ac:dyDescent="0.25">
      <c r="A62" s="23"/>
      <c r="B62" t="s">
        <v>17</v>
      </c>
      <c r="C62" s="86">
        <f t="shared" si="44"/>
        <v>8.5465300809799558</v>
      </c>
      <c r="D62" s="87">
        <f t="shared" si="44"/>
        <v>10.986867547585044</v>
      </c>
      <c r="E62" s="87">
        <f t="shared" si="44"/>
        <v>8.4069324817011086</v>
      </c>
      <c r="F62" s="87">
        <f t="shared" ref="F62:G62" si="57">F38/F14</f>
        <v>8.1401663674342579</v>
      </c>
      <c r="G62" s="87">
        <f t="shared" si="57"/>
        <v>7.8997118247652534</v>
      </c>
      <c r="H62" s="87">
        <f t="shared" ref="H62:J62" si="58">H38/H14</f>
        <v>7.6815972604717064</v>
      </c>
      <c r="I62" s="87">
        <f t="shared" si="58"/>
        <v>10.298383073450211</v>
      </c>
      <c r="J62" s="88">
        <f t="shared" si="58"/>
        <v>12.083890117278255</v>
      </c>
      <c r="L62" s="28">
        <f t="shared" si="47"/>
        <v>0.17337741576453669</v>
      </c>
    </row>
    <row r="63" spans="1:12" ht="20.100000000000001" customHeight="1" x14ac:dyDescent="0.25">
      <c r="A63" s="23"/>
      <c r="B63" t="s">
        <v>86</v>
      </c>
      <c r="C63" s="86">
        <f t="shared" si="44"/>
        <v>8.8219907864146805</v>
      </c>
      <c r="D63" s="87">
        <f t="shared" si="44"/>
        <v>7.9278075188695167</v>
      </c>
      <c r="E63" s="87">
        <f t="shared" si="44"/>
        <v>5.3059111054299448</v>
      </c>
      <c r="F63" s="87">
        <f t="shared" ref="F63:G63" si="59">F39/F15</f>
        <v>7.4216689735864705</v>
      </c>
      <c r="G63" s="87">
        <f t="shared" si="59"/>
        <v>7.9880684466342631</v>
      </c>
      <c r="H63" s="87">
        <f t="shared" ref="H63:J63" si="60">H39/H15</f>
        <v>7.3332827086244254</v>
      </c>
      <c r="I63" s="87">
        <f t="shared" si="60"/>
        <v>7.146657211215242</v>
      </c>
      <c r="J63" s="88">
        <f t="shared" si="60"/>
        <v>8.3085150506696621</v>
      </c>
      <c r="L63" s="28">
        <f t="shared" si="47"/>
        <v>0.16257360680894528</v>
      </c>
    </row>
    <row r="64" spans="1:12" ht="20.100000000000001" customHeight="1" x14ac:dyDescent="0.25">
      <c r="A64" s="23"/>
      <c r="B64" t="s">
        <v>9</v>
      </c>
      <c r="C64" s="86">
        <f t="shared" si="44"/>
        <v>8.6157584549226236</v>
      </c>
      <c r="D64" s="87">
        <f t="shared" si="44"/>
        <v>9.2267089803991489</v>
      </c>
      <c r="E64" s="87">
        <f t="shared" si="44"/>
        <v>10.043909773256988</v>
      </c>
      <c r="F64" s="87">
        <f t="shared" ref="F64:G64" si="61">F40/F16</f>
        <v>9.7347836212761418</v>
      </c>
      <c r="G64" s="87">
        <f t="shared" si="61"/>
        <v>11.959347444545473</v>
      </c>
      <c r="H64" s="87">
        <f t="shared" ref="H64:J64" si="62">H40/H16</f>
        <v>11.144735654047807</v>
      </c>
      <c r="I64" s="87">
        <f t="shared" si="62"/>
        <v>11.407877307692889</v>
      </c>
      <c r="J64" s="88">
        <f t="shared" si="62"/>
        <v>12.096889165747346</v>
      </c>
      <c r="L64" s="28">
        <f t="shared" si="47"/>
        <v>6.039790221006517E-2</v>
      </c>
    </row>
    <row r="65" spans="1:38" ht="20.100000000000001" customHeight="1" x14ac:dyDescent="0.25">
      <c r="A65" s="23"/>
      <c r="B65" t="s">
        <v>12</v>
      </c>
      <c r="C65" s="86">
        <f t="shared" si="44"/>
        <v>6.5114133195300425</v>
      </c>
      <c r="D65" s="87">
        <f t="shared" si="44"/>
        <v>6.194533158108551</v>
      </c>
      <c r="E65" s="87">
        <f t="shared" si="44"/>
        <v>5.8572628598213905</v>
      </c>
      <c r="F65" s="87">
        <f t="shared" ref="F65:G65" si="63">F41/F17</f>
        <v>4.6456746925895409</v>
      </c>
      <c r="G65" s="87">
        <f t="shared" si="63"/>
        <v>5.0539941688228893</v>
      </c>
      <c r="H65" s="87">
        <f t="shared" ref="H65:J65" si="64">H41/H17</f>
        <v>5.2067475807992807</v>
      </c>
      <c r="I65" s="87">
        <f t="shared" si="64"/>
        <v>5.669224036997746</v>
      </c>
      <c r="J65" s="88">
        <f t="shared" si="64"/>
        <v>6.2782756881613704</v>
      </c>
      <c r="L65" s="28">
        <f t="shared" si="47"/>
        <v>0.1074312193677497</v>
      </c>
    </row>
    <row r="66" spans="1:38" ht="20.100000000000001" customHeight="1" x14ac:dyDescent="0.25">
      <c r="A66" s="23"/>
      <c r="B66" t="s">
        <v>11</v>
      </c>
      <c r="C66" s="86">
        <f t="shared" si="44"/>
        <v>9.4593915192518825</v>
      </c>
      <c r="D66" s="87">
        <f t="shared" si="44"/>
        <v>9.8262393081334114</v>
      </c>
      <c r="E66" s="87">
        <f t="shared" si="44"/>
        <v>9.8714347596235577</v>
      </c>
      <c r="F66" s="87">
        <f t="shared" ref="F66:G66" si="65">F42/F18</f>
        <v>9.5642067097241092</v>
      </c>
      <c r="G66" s="87">
        <f t="shared" si="65"/>
        <v>8.986912153786843</v>
      </c>
      <c r="H66" s="87">
        <f t="shared" ref="H66:J66" si="66">H42/H18</f>
        <v>9.5622009717787151</v>
      </c>
      <c r="I66" s="87">
        <f t="shared" si="66"/>
        <v>9.9662287667502074</v>
      </c>
      <c r="J66" s="88">
        <f t="shared" si="66"/>
        <v>9.7658036310105256</v>
      </c>
      <c r="L66" s="28">
        <f t="shared" si="47"/>
        <v>-2.0110428972727315E-2</v>
      </c>
    </row>
    <row r="67" spans="1:38" s="1" customFormat="1" ht="20.100000000000001" customHeight="1" x14ac:dyDescent="0.25">
      <c r="A67" s="23"/>
      <c r="B67" t="s">
        <v>6</v>
      </c>
      <c r="C67" s="86">
        <f t="shared" si="44"/>
        <v>10.43620664331918</v>
      </c>
      <c r="D67" s="87">
        <f t="shared" si="44"/>
        <v>10.88841256916583</v>
      </c>
      <c r="E67" s="87">
        <f t="shared" si="44"/>
        <v>11.564204729106528</v>
      </c>
      <c r="F67" s="87">
        <f t="shared" ref="F67:G67" si="67">F43/F19</f>
        <v>11.385769200869499</v>
      </c>
      <c r="G67" s="87">
        <f t="shared" si="67"/>
        <v>11.546971243508999</v>
      </c>
      <c r="H67" s="87">
        <f t="shared" ref="H67:J67" si="68">H43/H19</f>
        <v>11.892505266359258</v>
      </c>
      <c r="I67" s="87">
        <f t="shared" si="68"/>
        <v>12.331970703911043</v>
      </c>
      <c r="J67" s="88">
        <f t="shared" si="68"/>
        <v>13.065969998016879</v>
      </c>
      <c r="K67"/>
      <c r="L67" s="28">
        <f t="shared" si="47"/>
        <v>5.9520032258351868E-2</v>
      </c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I67"/>
      <c r="AJ67"/>
      <c r="AK67"/>
      <c r="AL67"/>
    </row>
    <row r="68" spans="1:38" ht="20.100000000000001" customHeight="1" thickBot="1" x14ac:dyDescent="0.3">
      <c r="A68" s="23"/>
      <c r="B68" t="s">
        <v>7</v>
      </c>
      <c r="C68" s="89">
        <f t="shared" si="44"/>
        <v>17.343538291795131</v>
      </c>
      <c r="D68" s="90">
        <f t="shared" si="44"/>
        <v>15.135612348541587</v>
      </c>
      <c r="E68" s="90">
        <f t="shared" si="44"/>
        <v>17.897327696503972</v>
      </c>
      <c r="F68" s="90">
        <f t="shared" ref="F68:G68" si="69">F44/F20</f>
        <v>17.227658366505111</v>
      </c>
      <c r="G68" s="90">
        <f t="shared" si="69"/>
        <v>17.857502174372957</v>
      </c>
      <c r="H68" s="90">
        <f t="shared" ref="H68:J68" si="70">H44/H20</f>
        <v>18.798711710200049</v>
      </c>
      <c r="I68" s="90">
        <f t="shared" si="70"/>
        <v>18.03887150079888</v>
      </c>
      <c r="J68" s="91">
        <f t="shared" si="70"/>
        <v>19.262954124117869</v>
      </c>
      <c r="L68" s="32">
        <f t="shared" si="47"/>
        <v>6.7858048839960869E-2</v>
      </c>
    </row>
    <row r="69" spans="1:38" ht="20.100000000000001" customHeight="1" thickBot="1" x14ac:dyDescent="0.3">
      <c r="A69" s="5" t="s">
        <v>46</v>
      </c>
      <c r="B69" s="6"/>
      <c r="C69" s="92">
        <f t="shared" si="44"/>
        <v>4.3607267461763808</v>
      </c>
      <c r="D69" s="93">
        <f t="shared" si="44"/>
        <v>4.3688660485568471</v>
      </c>
      <c r="E69" s="93">
        <f t="shared" si="44"/>
        <v>4.2553963546621869</v>
      </c>
      <c r="F69" s="93">
        <f t="shared" ref="F69:G69" si="71">F45/F21</f>
        <v>4.2796460972023116</v>
      </c>
      <c r="G69" s="93">
        <f t="shared" si="71"/>
        <v>4.2715930980478385</v>
      </c>
      <c r="H69" s="93">
        <f t="shared" ref="H69:J69" si="72">H45/H21</f>
        <v>4.3261342870984061</v>
      </c>
      <c r="I69" s="93">
        <f t="shared" si="72"/>
        <v>4.5918925816955234</v>
      </c>
      <c r="J69" s="94">
        <f t="shared" si="72"/>
        <v>4.5980610126043393</v>
      </c>
      <c r="L69" s="22">
        <f t="shared" si="47"/>
        <v>1.3433308377911281E-3</v>
      </c>
    </row>
    <row r="70" spans="1:38" ht="20.100000000000001" customHeight="1" x14ac:dyDescent="0.25">
      <c r="A70" s="23"/>
      <c r="B70" t="s">
        <v>4</v>
      </c>
      <c r="C70" s="86">
        <f t="shared" si="44"/>
        <v>3.1413348569399915</v>
      </c>
      <c r="D70" s="87">
        <f t="shared" si="44"/>
        <v>4.3284595703762214</v>
      </c>
      <c r="E70" s="87">
        <f t="shared" si="44"/>
        <v>3.1386516925936014</v>
      </c>
      <c r="F70" s="87">
        <f t="shared" ref="F70:G70" si="73">F46/F22</f>
        <v>6.0754139030935139</v>
      </c>
      <c r="G70" s="87">
        <f t="shared" si="73"/>
        <v>7.2685314138173851</v>
      </c>
      <c r="H70" s="87">
        <f t="shared" ref="H70:J70" si="74">H46/H22</f>
        <v>6.5255867000418615</v>
      </c>
      <c r="I70" s="87">
        <f t="shared" si="74"/>
        <v>6.5536923994068115</v>
      </c>
      <c r="J70" s="88">
        <f t="shared" si="74"/>
        <v>8.4952010504893707</v>
      </c>
      <c r="L70" s="163">
        <f t="shared" si="47"/>
        <v>0.29624653290995001</v>
      </c>
    </row>
    <row r="71" spans="1:38" ht="20.100000000000001" customHeight="1" thickBot="1" x14ac:dyDescent="0.3">
      <c r="A71" s="23"/>
      <c r="B71" t="s">
        <v>3</v>
      </c>
      <c r="C71" s="89">
        <f t="shared" si="44"/>
        <v>4.3699453667179951</v>
      </c>
      <c r="D71" s="87">
        <f t="shared" si="44"/>
        <v>4.3690461229431028</v>
      </c>
      <c r="E71" s="87">
        <f t="shared" si="44"/>
        <v>4.2580664307500946</v>
      </c>
      <c r="F71" s="87">
        <f t="shared" ref="F71:G71" si="75">F47/F23</f>
        <v>4.2757988184197595</v>
      </c>
      <c r="G71" s="87">
        <f t="shared" si="75"/>
        <v>4.259372905848462</v>
      </c>
      <c r="H71" s="87">
        <f t="shared" ref="H71:J71" si="76">H47/H23</f>
        <v>4.307730186716701</v>
      </c>
      <c r="I71" s="87">
        <f t="shared" si="76"/>
        <v>4.5771267716170883</v>
      </c>
      <c r="J71" s="88">
        <f t="shared" si="76"/>
        <v>4.5675124544795418</v>
      </c>
      <c r="L71" s="32">
        <f t="shared" si="47"/>
        <v>-2.1005136229053454E-3</v>
      </c>
    </row>
    <row r="72" spans="1:38" ht="20.100000000000001" customHeight="1" thickBot="1" x14ac:dyDescent="0.3">
      <c r="A72" s="45" t="s">
        <v>5</v>
      </c>
      <c r="B72" s="70"/>
      <c r="C72" s="95">
        <f t="shared" ref="C72:E72" si="77">C48/C24</f>
        <v>6.2654848542489967</v>
      </c>
      <c r="D72" s="96">
        <f t="shared" si="77"/>
        <v>6.4560462042243847</v>
      </c>
      <c r="E72" s="96">
        <f t="shared" si="77"/>
        <v>6.5952788640868016</v>
      </c>
      <c r="F72" s="96">
        <f t="shared" ref="F72:G72" si="78">F48/F24</f>
        <v>6.5978985402664216</v>
      </c>
      <c r="G72" s="96">
        <f t="shared" si="78"/>
        <v>6.5158732455828323</v>
      </c>
      <c r="H72" s="96">
        <f t="shared" ref="H72:J72" si="79">H48/H24</f>
        <v>6.7580608668459456</v>
      </c>
      <c r="I72" s="96">
        <f t="shared" si="79"/>
        <v>6.9933750688185867</v>
      </c>
      <c r="J72" s="245">
        <f t="shared" si="79"/>
        <v>7.2394955475992715</v>
      </c>
      <c r="L72" s="97">
        <f t="shared" si="47"/>
        <v>3.5193376067882295E-2</v>
      </c>
    </row>
    <row r="74" spans="1:38" ht="15.75" x14ac:dyDescent="0.25">
      <c r="A74" s="69" t="s">
        <v>39</v>
      </c>
    </row>
  </sheetData>
  <mergeCells count="46">
    <mergeCell ref="U5:V5"/>
    <mergeCell ref="S29:S30"/>
    <mergeCell ref="U29:V29"/>
    <mergeCell ref="S5:S6"/>
    <mergeCell ref="M29:M30"/>
    <mergeCell ref="N29:N30"/>
    <mergeCell ref="M5:M6"/>
    <mergeCell ref="N5:N6"/>
    <mergeCell ref="R5:R6"/>
    <mergeCell ref="R29:R30"/>
    <mergeCell ref="O5:O6"/>
    <mergeCell ref="O29:O30"/>
    <mergeCell ref="P5:P6"/>
    <mergeCell ref="P29:P30"/>
    <mergeCell ref="Q5:Q6"/>
    <mergeCell ref="Q29:Q30"/>
    <mergeCell ref="L29:L30"/>
    <mergeCell ref="J29:J30"/>
    <mergeCell ref="I29:I30"/>
    <mergeCell ref="F29:F30"/>
    <mergeCell ref="G29:G30"/>
    <mergeCell ref="H29:H30"/>
    <mergeCell ref="I5:I6"/>
    <mergeCell ref="F5:F6"/>
    <mergeCell ref="G5:G6"/>
    <mergeCell ref="H5:H6"/>
    <mergeCell ref="A29:B30"/>
    <mergeCell ref="C29:C30"/>
    <mergeCell ref="D29:D30"/>
    <mergeCell ref="E29:E30"/>
    <mergeCell ref="A5:B6"/>
    <mergeCell ref="C5:C6"/>
    <mergeCell ref="D5:D6"/>
    <mergeCell ref="L53:L54"/>
    <mergeCell ref="J53:J54"/>
    <mergeCell ref="I53:I54"/>
    <mergeCell ref="F53:F54"/>
    <mergeCell ref="G53:G54"/>
    <mergeCell ref="H53:H54"/>
    <mergeCell ref="A53:B54"/>
    <mergeCell ref="C53:C54"/>
    <mergeCell ref="D53:D54"/>
    <mergeCell ref="E53:E54"/>
    <mergeCell ref="E5:E6"/>
    <mergeCell ref="L5:L6"/>
    <mergeCell ref="J5:J6"/>
  </mergeCells>
  <pageMargins left="0.31496062992125984" right="0.31496062992125984" top="0.35433070866141736" bottom="0.35433070866141736" header="0.31496062992125984" footer="0.31496062992125984"/>
  <pageSetup paperSize="9" scale="61" fitToHeight="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2B99C500-6EE3-4405-8D3D-7EBE981EED3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L55:L72</xm:sqref>
        </x14:conditionalFormatting>
        <x14:conditionalFormatting xmlns:xm="http://schemas.microsoft.com/office/excel/2006/main">
          <x14:cfRule type="iconSet" priority="2" id="{C5E4B0A8-D0A9-49A2-A8BA-3153EC86E0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U7:V24</xm:sqref>
        </x14:conditionalFormatting>
        <x14:conditionalFormatting xmlns:xm="http://schemas.microsoft.com/office/excel/2006/main">
          <x14:cfRule type="iconSet" priority="1" id="{57BB99C6-011E-4C36-B8AE-8B2BDE14BB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U31:V48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A p r e s e n t a � � o   1 "   D e s c r i p t i o n = " A d i c i o n e   a l g u m a s   d e s c r i � � e s   d a   a p r e s e n t a � � o   a q u i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a a 9 7 8 0 0 1 - 2 4 d 2 - 4 1 c 4 - b 5 b f - 6 1 3 1 5 2 6 a 5 7 e 2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 0 < / L o n g i t u d e > < R o t a t i o n > 0 < / R o t a t i o n > < P i v o t A n g l e > - 0 . 0 0 8 3 6 4 3 3 9 3 0 6 3 4 5 8 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 G u i d = " 1 6 3 d 9 3 4 7 - f 7 c a - 4 a 3 8 - 9 0 b 4 - 9 9 6 a e 6 1 9 b 3 1 1 "   R e v = " 1 "   R e v G u i d = " a 0 4 6 e c a d - e 9 5 2 - 4 6 6 c - 8 c d 6 - 8 c d 1 e 6 2 0 b 4 2 d "   V i s i b l e = " t r u e "   I n s t O n l y = " t r u e " & g t ; & l t ; G e o V i s 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A p r e s e n t a � � o   1 "   I d = " { 4 1 0 C 6 E E 5 - 3 2 2 9 - 4 A 6 3 - B F 8 7 - F 1 6 4 0 D 2 E 5 B 4 3 } "   T o u r I d = " e 9 e 5 8 2 c 9 - c a 3 c - 4 a 3 d - b 3 b 8 - 6 b 7 4 9 1 7 a 9 0 2 d "   X m l V e r = " 6 "   M i n X m l V e r = " 3 " > < D e s c r i p t i o n > A d i c i o n e   a l g u m a s   d e s c r i � � e s   d a   a p r e s e n t a � � o   a q u i < / D e s c r i p t i o n > < I m a g e > i V B O R w 0 K G g o A A A A N S U h E U g A A A N Q A A A B 1 C A Y A A A A 2 n s 9 T A A A A A X N S R 0 I A r s 4 c 6 Q A A A A R n Q U 1 B A A C x j w v 8 Y Q U A A A A J c E h Z c w A A A 8 M A A A P D A a 5 g W v c A A D y G S U R B V H h e 7 X 3 3 d 1 t J d u Z F J E g w g D l n R Z K K r d R K r R 7 P 8 X h m x 9 7 1 H v 9 g + 3 i 9 a + / Z t c 9 6 / w j / N / 5 t j 7 2 2 x 1 5 P B 3 W 3 W j k H S h T F I I o 5 k w B J Z O z 9 b r 0 C H k C Q B E k Q B N v 8 p O K L A N 6 r q q / u r V u 3 b l l + c + 9 p j H 5 C K K g 4 R 8 F g l M L h M E W j U Y r F Y v E E 6 K 0 Z 6 c 7 t J Q o d M T r f F J T t Z r h z 5 y 5 d u / Y 5 W S w W 4 0 x m e P 3 6 D X V 2 d l B h Y a E c + 8 M W e j 7 q p G V / l K x W m 5 z b K d o r w u Q L W m l u x c r 5 x n l n n F e P a K H L L Q E q c c V o 0 W + l Q n u M C j j h + Z G W + N z y z C f e j 5 G n t o M C E T v 1 D r 6 V z / 9 U 8 J M h l N 3 u J G t J N w U C i k j 5 S C a b N U Y X W 4 J U 7 N z 8 N w O B g G x X V l Z o c H C Y L l w 4 L 8 f b w c D A I F V W V p D H 4 z H O 8 L k P g + Q v P k b T P j u / N 1 F 0 D 1 4 9 l f y u 6 a + p p a W Z y 8 c u B C 8 u L q b l 5 W U q L y + n 5 1 N l d L y W q O / j B 1 o L B I 1 P H G x Y / u U n Q C i b w 0 X W 4 p N C p k g k I i Q B o Y B 8 I R M A q V R R p J 4 r H f D M o 6 O j N D Y 2 Q e f O n Z H K 6 X A 4 W K p Y j T u 2 h 6 W l J Z q d n W V p 1 S n f O z 4 + S a d O 9 X D F d h l 3 E M 2 w p H k 1 7 t y S X O B J p t l V Y C e 6 0 h a g 7 w d c L I W j d K 0 9 G C f a 8 P B H q q u r p Z E p H 3 V 1 1 t H t A T f 1 N E T p 4 9 g A + d b 8 c s 9 B x o E n l M 3 O F a 6 k J 0 4 m s 2 Q C 8 o F I Q F N Z h E 7 U h o y j 9 F h c X J R 3 q K y s N M 7 s H m / f v q X a 2 l r O n y D V 1 9 c Z Z 9 f j q / c J k p l x r j F E l e 6 I c b T x f e m g S V Q X f k U 9 X U d l X 1 Q / J j o k 5 + T U D D U 2 1 N G d Y T c d r Q 7 T p / E B W v E f b E n F T R 9 e + u C m g 0 A m o K R g Y 8 n k 8 / n o / v 2 H 3 O / L L p m A t r Y 2 l n j j 0 q f c D D 8 / 5 p f U X R c i O 6 u m G m + n W N y Y o O + 7 2 O z n 7 9 y 8 8 u u 8 j r j b a G 5 u X v b V O Y t s 6 2 q r 6 d W r 1 3 S 9 b Y X 7 d x Y q t y O P 0 p f z Q U m W f 7 n / b H 9 q W B b g 8 J w 9 E G Q C r n c E y M U d d G B t b U 1 a 6 f H x C f J 6 l + n 4 8 e O s B m 0 s P X Y D 5 M u j R 4 / p 0 q W L c Y m R C Y I s l K C y u b k h + L x 1 P X H w v R 8 / j g h h e y c d N O H d 2 N g R j Y S p c O 5 7 u n n j G n 3 6 9 I l C o T C 1 t 7 f R U s D O K n B M 8 g N 9 K w u r t j H + 3 u 9 e D x m f P H g 4 s I R y l o N M k X X W P C C f y A R D x K 3 O A F d m r q T B I D 1 5 8 o y O H T t C F R U V x h 1 c C N u o 6 D s B j B t z c 3 P U 0 t J i n M k O 7 t 1 7 Q F e u X J Z 3 A 9 Z C F n o 4 4 q S O y g j V l 4 b p 4 4 K d h u Z g A I n R K c 8 n V o c s F G Z y h U I h J m K r v D e K Z W X F R 6 W l p d J X V O d i B 5 Z U B 5 J Q h V V n a X U 1 / 8 n U X h m m T k 4 a 3 9 3 + g a 7 f u E o 2 2 + 5 M 1 9 s F 8 u j H O 3 f p x s 3 r x p n s A F K 2 o K C A X K 6 N + 1 X h C B O E / y 3 O z 8 i x z 7 f K G g V L r M J C s U I W F R X J e V j + 0 K / S B h h o H X f e j s j + Q Y J V a X 4 H J x X X n m U V I S o Z r o m 0 H 2 R C P 0 M y L w U u a 4 D O 1 C x y v 2 C Z I n P v 5 N z L V 6 9 o + O N H b g R W c k 4 m A K 0 + 1 K x s o 6 y s j H r f b D 6 O Z L f F y M G v D A n 0 + n U v d X S 0 C Y m a m h q F i P 3 9 H + Q + X A e p U F 5 4 X q T P j z W l r Q P 5 n A 6 U U c J d 1 c n q Q S w u m b R 0 A n J J J i A c t a w z N X M d o G u d U a r 2 u M j l d I p q B 5 w + d Y o a G x q k I t 1 n N c n r 9 c r 5 X A H Z 4 C o s 2 N I w s R N 0 d L a T 3 7 + 5 u f v N h F M k W S u r e R h j g 2 S D k Q K k O X K k k / u S 4 3 I f + l H 4 L p Q r r l m 5 x W o p h w R b X x f y N U G t T X c + 7 x L G m t a C J U l q n k a u y Z Q O T n u M v u z 0 S 0 V A p V l d X Z W + C 8 i D C j Q 5 O U n N L c 1 0 / r N z N D 0 9 T c + f v 5 B 7 c g E Y P m B B 3 C s p B U P D Z u i u D 9 L 9 4 Q L q a G + j 1 b W A S C a o e x r 1 9 f W c R 8 t S r k 5 u i N 6 9 V Z L d Y r F S Q 3 U 5 u S D i 0 t S J f E w 7 G z H c B 1 j c x 6 V C a D K Z U y p y T a b a k g j d 7 A h w i 6 q O v / 7 q W y G V l g j w E q i q q h K P A V Q Y D L Q e P 3 6 M 3 v e 9 p 3 f v + s R Y s Z c o K S m V P g s k a L a B B i Q Y 3 H x 8 D c B A 7 4 s x J 6 1 Z P G L h S y 2 j 0 t I S y Q e M l x 0 9 d p S m p q Z F Q o F U p 1 u r p b 4 e B B w I Q h V W n W E y K R X P T K h 0 y D W Z U N C n 6 h M V C s + H i g D X G r T e J S U l 5 H a 7 p U K D W B q 9 v e 9 Y Q q 3 R / P w C 3 b t 7 n y Z Y g q F f u B f A 8 5 w + 3 U N P n z 7 f k / x p b m 7 K S N q e a Q z S 2 y k H f d O v j B i p z w K 1 0 G 6 3 U R 8 3 N H y V v n 7 v V I 0 A / z n b k t 3 x u b 2 C 9 K v z O R V 6 W m h t L Z b R W N N e V J a t 0 F q R r E a h l e 3 u 6 T a O 0 g P P i f s u X P y M r l 6 9 Q l / c u k m F r A b d v v 0 d z c z M 7 s l 7 o L J 2 d Z 2 k 5 8 9 e 0 N D Q k I z 9 Z A v o + 2 B M K h N c a w 9 I 3 / P u U I E c p 7 4 r J B 6 k N w a 4 q 2 w z d P e j i y u p h W w 2 O z W W u t L W k X x K e W 2 U s H O / K R A p T y K T R m p B 7 E U l 3 A p Q Y 4 5 U J R M K / a a i I u X l v R F Q a d z u o q R n h s n 4 1 q 0 v e C 9 G D x 4 8 k j 5 F t u H x l N G 5 8 2 e p s b F R f k M 7 4 e 4 W M H V n K l 3 h f d 7 s i d B q y E K v J x 1 y L l 1 Z I o 9 6 2 o o p y J r J p N c h x 5 V l J d y f w m f S 1 5 d 8 S H l t l L C W H J f O d K p 0 S l c A u U Z N c T T J a x z P C B M w i A B 1 b y t Y u W + A d z I D J v X q 6 m o 6 z 5 V + Z m a G X r 5 8 l V V J A u A 5 F x Y W p H / 3 4 c M H e s j E g s M q B l t h Y Y M / 4 a d P o + T z r R i f y A w N D f U Z G 1 m O 1 4 R E N Z p c t j F Z 1 D D C R m X 6 x Z G Q q I n E + Q X b R I s H + 3 w h T 1 P e 9 q F c Z S 3 c g i p V T 5 N o P 4 i T D t x Y c r 8 p 2 Z C A M R T o / x 0 d 7 d J i b w U b 3 7 u R G R u G C 5 i T M a f p x Y u X o k 6 h w u 8 G y L r 5 + X l W K 3 / g 5 7 P R z 3 5 2 i 7 q 7 u + n S 5 Y t U W 1 s j v z E 4 O E R j Y 2 N i g Y O k f f D g o f g Z Z g K o f d u R q j 8 7 q k z t r y c c 8 T l V 6 Y B h 4 S + O + O n 2 g I u 4 d 0 p F 3 B d 1 R / P X K z 1 v C R W M e q T C 5 Z u q h 5 Y V f n k g l R m Q p B i c z B Q w V G w F 3 H P 5 8 i X 5 3 u + + + 0 G k x 0 4 A 0 / 2 P P 9 4 V k t y 4 c Z W l Y F U S 6 W E w A Y F P n j z B U i o g / S 2 Q D P 5 / w U C Q 7 t y 5 t + X Y G R q B s d E x 4 2 h j z K 5 Y R d 0 D b n U q Y m z U n 9 L H d n 7 U s 4 1 h + m E Q x g w L d T T t j d 9 j N m D 5 t 4 c v c 1 s j M 4 C r 6 h S 3 j O t d i z b K 8 F z i f L 2 X C q z B + L O h k i 4 s L I q v 3 N m z Z 5 I m 9 G 0 G z E 8 q L i 6 R f k 0 m g I S C S o m 5 R G Y / w M 0 A F Q 7 q G 5 7 x 6 N E j G Z H 4 w 4 c B q q m p T m o c k M 9 z L N 1 6 3 / T K O 2 7 U c G A I A J 8 F u T D W Z L Z q A r 6 A l Y o L o v R p w U b N 5 a r P Z Z 4 O A i 9 2 A P 0 l M 3 C M Z 3 g 5 Z q O J p R g 5 L C E u B x / 1 z e R m H G 8 7 y E t C x d w 9 M r Z h V v f k f A q B U o / 3 G m u r y 1 Q b 6 a O 2 5 j p y O O x S Y X R C / y c T V U 8 D f S Q 8 f 0 1 N j X F m a 6 y s r N K r V 6 / E y R V q G S T J R l h c X K K H D x / R x Y s X h L S p l X Q j g L i Y S n L j x j X j T A J 4 3 q m p K R p h k p 4 + 1 b P O h w 9 S D C T G f W h s V l f W a G B w U M q x h v u G L a 3 N N O 4 t o J Z q G 0 U t x V T s 8 N P U 9 C z 1 r X b I 5 9 F H + s I Y H D d D H 0 c i U b r d b 6 V A K E p X m l b o / U x u P U 4 y g e X f H u U X o e x l p 7 g j H o 5 L A A A F l E q e 1 O N c w L 8 G X z w r / b I n s 8 q 5 G e A t g U Y D P m 3 b A d 4 b Z E G f B / 0 b S I z i 4 o T k Q b 5 N T k 7 T x M Q 4 9 W B 2 b k q l z w S T k 1 N M h l V x K 0 o H E A S z f x c X F 8 T E D Y k E 4 L f f 9 / V T V / d J O T Y D Z Y k E l X J t b Z W e P H t O a 0 w 4 k B 2 e E v 3 + D i o s K m b V L k R V 7 k h a U u H z U 3 M + e j 5 V Q v X 2 c a o r t 9 P w 8 t 6 M 3 e 0 U e U W o Q k 8 T r Q Q 8 M k a D z D M T y U y g / S C T G T C X b x U X Y i v A H Q m V t r 6 h 3 j i z f W B w u K 6 u R q Q j L G w j I 0 q 9 O 3 H i G P e B 6 o T 8 O w G + A 6 r i i R P H j T P p g X I C s T F N H 7 O C I a G g F t 7 6 E u b / z I G y X v G H 6 c F o q f S X b h 1 Z r / p h H + U O M n / k 9 y w u q 6 C H H 5 1 0 u n 6 F J n z Z M f 9 n A z v L 8 T 1 C M F o u r Z w m k i b O f h P I j P q y y K 7 J B I A E 6 J f s B u 3 t r V I Z 0 Y c D z p 4 9 T V 9 y Z W 5 o a N g x m Q D k t 0 X s w J s D k g l 9 M / T r 3 v a + F T U W g 9 X b B V T l k i J D y r F S E o y s / 2 1 5 J i Y V U l N j P U U C P u q p n K U X Y x u r v f s B z n U 8 / P 6 n g p J 6 b v G S P c i B V D L t N 7 k m l t S 4 y W 6 B f p f P t 7 s + A K x z 8 B F E x b b b H d K n M r f q u 0 G R e / P B a T P Q l 4 L T L w L C w H y + U 1 x o V k M R 3 w 9 s b P U D + Z B K y 8 p o c n y M z j S E W L r h / v V 1 a j 9 S 3 r g e h S 1 V S U a I / S b O R n D Y s v R c X P E j k U R 0 p t 0 A 3 7 E b i Z Q K E H T 0 0 9 Y m 8 F S A 3 L s p N 0 9 h I i 9 g / U v 9 J v 3 d a D R s V h v 1 9 H R R k S N C 3 j V H 2 j q 1 H y k v P C W c x Z U U C q 0 n U m r h 7 K a w s o V i p Z n s G v B P i x o N S C o i X K / 8 I Q u 9 n 7 Z L k J T V I D J q Y 0 g 2 Z k k y A V B H f d y P 2 i 7 K P Z 5 d T 0 l p K E 0 Y G b 5 j S b V R H c D r 4 p 0 h F d G n X Q 3 m h w d F X v S h w l b W i b l y a X U v H 4 i z E Y 5 V r Y p p e H n Z S w u L i z u W M G J m Z 6 m C 7 9 I A k e Z X 0 U 9 g N c o R o 2 M 1 Y T p Z G 6 a l g F U m N G 6 E a J b z S 8 o g u n 3 p W W J M w d g N u u p C 5 D B q J a b P m x s T 3 W h g K / u c M O 5 l 4 + 3 i J k F i c o n 9 J 5 S F K 0 t Y q S 1 m I q W S K p s k Q + C U n W D N O 0 t P H t y h X u 6 A z 8 / P 0 d T k l A R d g d t R O u C Z 0 W L D H 0 8 n O K Q i o Q F B v 0 e a N c b c m p V V H I t E A R I 9 3 I T 6 k g j N + l J O G s D 3 4 H l 0 b I b d A g R / 8 v g Z n T l z K l 6 B M w X 6 d L A O 7 h Y 3 O 9 f I t z g t + 3 e H 1 0 s p D Z A e 7 l S 8 J x 7 s W a w i O 4 b l t 4 9 f 7 + t j O D z d t L K S C A W m W 8 W 9 J N R O U U K z d K G z U K Q L g G c C m d 6 9 e 0 + X L l 0 Q 8 g w M D F F n Z 7 u 0 1 C A O J s r B W A A y Y W A y E M A U b y W F M Q b T 0 9 N N E W 7 X / E E r l b i S J Q L u 0 Q O l A O K J u 8 h L A T + r O P x 9 u I b f a a i v p 4 b G B r l n N 0 D e I y 4 6 H F 0 x f W K 7 h M J z w k X q 1 q 2 b x p n t A 9 8 B j 4 u q m l p 6 M a e G F O p Y D e x h y Y X n w X V k x + v X r 8 U 7 p Z L 7 b U 3 8 7 q / G L T T v j V I j S / X 9 h O W r f S U U 9 y O K u r i S q X E n L a V 0 B d J I P d 4 P o G r 9 7 J j f k C c J 4 N n e v + 8 X k s 3 M z F F 7 e w s N D Q 5 T W 3 u r W L 9 A p k y k x 9 y q j S q L E v 0 H + O 2 9 e 9 t H B T I w G 6 N P I 6 P U 3 N Z J 1 Z W l V F J S L J Y u z B G C M W I 3 4 Z r N g B c 6 P M 8 x W L x d M m E M 6 v n z l 1 L Z b 9 5 c 7 2 W R K V A H k J 8 Y A 7 v 9 w S V m d O D z l h V 6 f P 9 H q q q u k h m / c J H C o D I a N L x / I B S m O x + s 1 M o q 8 n 7 C 8 t W T / S O U q 7 K b M 2 T / f P b K C q O 0 x K r W V i h y x u h K a 2 C d K q Y B 6 T o 4 O C j T N m D p 2 g 7 Q b 0 I f q c K w c G H A F x 4 Q U J 0 g v W C G x v f f v X t f F g 2 A W r U R d D 5 t l w w A y u D + g 0 d 0 l l W 9 n Z i + I Y m B V M f b n Q A q L C Z D o g 9 1 2 z C h w 4 B z w j 1 A r a 2 t 0 t i M f B y h Y 8 c x v S c k L l k o n B / 6 r S z r o 9 R c l y z p c 4 l 9 7 U N h f t t m R A L 2 i k x A J m Q C 0 D F G A E d U O q h x q P R o G X U H H N I J D q v b e V a 0 v L D i w d o N M u G z C O T y 8 O F j q d D K p U h V b H w / P M E x h d 1 s x N C A O w 8 C p f z 4 4 z 3 6 p 3 / 6 F w l v v F 3 P d F G n o h G y 2 H Y 2 U I o G x R x X b 6 c w 1 w O E I N N N g 5 X z o L x a q b V w z j 3 O E g z t B p 4 b e R I K 4 0 4 L N 1 B 7 V 1 8 y g e 3 P / + p / / a 2 x n 1 P Y 7 E 4 K U W W 8 7 6 S x l w T a D d D 5 n e y / L 2 Z a V O C X L 1 7 R 6 1 e 9 1 N z c K G o d 3 g G R V O E 1 s J n T 6 v i S j R b 8 X D m Y R J V u R S R 4 k b 9 4 / o J G W S p 9 8 c U N I V K q p z b U R l Q g P E d q x Q W 5 8 T 2 Y P 3 X 8 + F H x K k c / B K t s w I 0 I / T e Q H 1 N M U O n g C / j i x Q v + j M p 3 9 O m m p 6 d Y y s z Q p / k I t d R 5 R J X M F P g N + A 8 2 N N S t e + 7 t A g S B P 6 C n v I y f 2 0 + d t T Y a X V R z p k p d V i o t T N Q P v D P y 3 e 5 w 0 t 0 h p 4 R x R s K Y t N H N z T m Y U H / D h F L s z m V y e j D 3 Z n N T e b p z + w X 7 0 j u q L H O I / l 5 R U S m h h N s 7 2 + P P j o q E O U T D Q x + p z l j l A h U C j q B C O H 4 V z A W q K 4 1 S W Y r x Y Y 5 J e u T o E T p y 5 M i m 0 + f R V x g e G u F + z j A f K f M 6 p O a j h 0 9 E F Q I R Q T T 8 H s z J q O i o o D i H Z 4 F D 7 q u X b 8 h d X E g d H Z 1 y H m 5 L v b 2 9 4 q 5 0 8 u R x m l o M 0 f C 7 F 1 R R V U c u r E u T A f A b m A v V 3 p H e m X a 7 8 P q 8 4 q d Y X 1 9 L v W 9 e 0 8 k G G 0 3 7 S 2 X p n Q 4 j E q + u G x g y Q I M w P A c J y / 1 w b i R 8 v i h 5 S t E g r K 9 3 e 5 2 4 D / V m X 2 p t T I w R a o r G R q R K P d 4 v 4 D l q L M N k C c z T / N w 8 P 6 8 K J Y x p 7 J 5 y j 6 i A q L B O r v D o N F d V K c n 7 / v 0 H 6 Q / d v H m D A r F C 6 b O Z A a m B S o 8 O 9 r l z Z z N q 3 f E s k D h f f 3 1 b p G F Z W a k Q D U T f C v g s 8 l p b K T V w H q Q A p m Z Y E o + P 8 r s 4 6 W T X C T m 3 F W D d v M v q 5 p X P L + + o / 5 W K o a H h e O x z A H 0 k B J a Z d H 5 G X x 4 J y L A H 3 k N i D X K D 8 m 2 f m v 0 c i X B 9 C g c p F g l T Z 8 v u J O V O Y f u v f / 0 3 f 4 v n z m W y F 7 g p F C t b p + 6 Z k S 9 k A v A s 0 x h q K q y h s y e a q K K u n R p q y m i U W 2 W o W Y i z h w o A 3 R 7 h l g F I C V R 4 V I q p p R A 1 V R c l q W l 4 d 8 x X o p i F O o 9 0 s j T Y u u + C 5 4 A l D r + L q R + n T 3 e L q g W r H 4 i 1 F b S 0 S o W u u I C 7 y C X f P T E x R R W V 5 V R g T M 3 Y D O J t z u 8 K 5 9 h M 4 m l s B r z j 3 O y c 9 E n 1 c z m d D i F q t c t H b 2 Z K q L F M W U N R d 2 5 / c P I W j b F S 9 y T x f p E L i 9 U p K Z 7 L l L m i n E X Y i 5 W X t C Z N P p E n H V A J S 8 o q K G w t o b e z b l q Y G h K 1 6 8 z Z 0 0 m z V 1 G p o b Y h q h A q F q 7 V 1 D f T 9 M e + d T E h I J 3 Q F 2 v i P p j b M K v j H o y t o J + m E 4 w N r 1 + 9 l i h F k G R 9 f R / 4 + x v o 6 t X L 8 v 0 N r F 6 G Q t w q Z y k P l 7 1 e 6 d O 1 t j a J Z S 1 T o I / 3 6 d M Y N y j b D y o D A 8 o A v x s A 6 e v i v p + Z 5 A C + f 3 l x X h o s v O v w n J 2 + / e D i f b 4 o t + K P T k R j k 3 s b P H Q j M K H M D 5 K b l G r d A / K d V B p z S 2 s U i l i o p 6 e H P G V l a V t 8 M x z W C E W i E b F E Q T V E 5 U E Y Z l Q c + P O Z Z 7 3 i H o z B g G y o U E i o S B i 0 h T q I z 6 O f g w C a + n N l n j J 6 8 7 p X 9 n c L E P z J 4 6 c y S J 1 J N F g N l B 3 G o S C t F x a 2 P y X l L f e X l g x v E x B S L z r X a 4 Q Z 0 0 B A z W L f C / p t n 5 M + z G 1 s d Y B t U F n 7 0 t e / v U z 7 I q F Y 3 U 0 i 0 0 G C q 9 B N U 7 Y u G l t O F D b e A w T R 0 s U M S J H z 5 8 / R 2 7 d 9 s s A a V q D A L F 3 0 r 2 A K n p i Y E C s d L G 8 g 5 + y M U n d Q q X R C 9 F n 0 U + D B 8 P T p M 6 n 4 G u i D n e X + V 2 q L v h O A D J j f B E m J u I E v n r / k P u D W T r J o A J 4 8 e S 6 q G S Y 5 a t M + v g d E g 0 q 2 G S B x Y d D B 9 0 S 5 8 d G N 1 L H q 5 E F a k L y + 9 R h F w 0 z 2 D b 5 S 5 8 J + 1 a y c E 8 r q L E 1 S 9 9 L h I B C t b 9 p B v q C a l v 3 8 + X N 6 9 v S 5 W M z S j R X B B A 1 z N k b / r 1 3 7 X A Z / r 1 y 5 R J 9 z J z 4 c j t I P 3 / 8 o / Q + R X P 6 1 d e S A d M L 6 u O i r 4 I o 2 d 4 P E G L c y B 9 7 f K d C n Q 9 8 M R B o a + i g k O M H S E A O n m w F l N T w 8 Q t 3 d J y S m I E I + v 3 + P U M o k n h O Y B j I 1 N R k v U z Q M M C C M j H y S h g T 5 N 8 i / h z y B d I Q f o b 4 X 4 1 B m F B Q 4 a X V x i m y L b 5 g w y d f 0 6 p D c J V X g w 0 X u u + Y a 0 D q 4 A H O X r I W N k o k A M u 4 g k G c j / D h g p f u P X o g Z H R Y u h O J C h U J F M Q N O s M q J E 3 n A m W A A 8 4 5 a W p r o i 1 s 3 R D J c u 3 a V i t 3 u e P 5 o 4 D M Y W 4 I 0 Q i B 9 V E a 0 / q 9 e v h b v C a i F u w W e D 9 8 D 0 u J 3 Y L 4 H Q d J F c Q L 5 Y L 2 E C o q g L V i B U K t p e E 7 E 5 4 v w O + B 7 Q E p 4 f d y 7 d 5 + G B o d E 4 v 3 9 3 / 9 f l k I W m T 6 P Q e i u r u N i x E G f F E g N / q I B y Q V D z 8 k 2 P J O F y g o j M g T x R W e A L m P Z U s l a l b + o V V M z C P i C / M t d y r m E S q f u H V R S o e K H S 4 / L q h p a T Q F J U K E + f v x o I h E X 7 u S 0 V M B U g C x m U z P G g 8 z 9 l y m v + l 6 s + o e K V l F R L m s r I c 9 Q m b c T N W k j o O K / e f O W + y j N o l 5 e v P i Z L H S N w J f p y g Y N x o s X r 8 T d C P 6 E 3 d 1 d c V M 8 7 k e 0 o 0 W W 1 q 1 t L f J + i O 9 3 4 c J n V F l d J X n y 6 1 / / S i T S q V M 9 0 u / S Z J S h i C 0 G l P F 8 e H + E H P u s K U T n m 7 i / a V x L l e z 7 4 T X B T 4 + H y F 1 y W h W Z N i L R R u f z E Q 5 H A V W k h O j C f t + 7 9 1 L w A w O D Q j q s s F F T W 0 2 2 L c a Z o A r h 7 W H E 0 I h E L d Q / a 6 e Q z R N 3 J w o Y K i X u z w a g O s L Y g S V l A F R s k A T n Q T a 8 A 8 o F v w c y z c 8 t s E T t p G M s L e G 7 Z / Y M E Q J d u U j P n j 2 n c k / C h I 6 G p p T z B G o v G g Y t h d C Y m M f F c N 9 W 6 O o 6 I X P R k h F L W r 0 e Q F W K i Q 6 Y u 5 R T C e V 2 l 5 D P f 3 A I k w n g J Y 7 F x A B 0 q k G i a 9 c / F 9 V n Y m J S p h k 8 f P B Y o g K V b D H o i c p a W V k u M 1 8 1 7 F z X 4 K a 0 s G a l t V U 1 l c P N 3 4 O K m / B 0 2 z l A E j Q A b n f y s + H 7 0 W 8 b G 5 u Q K R m P u X / z 1 V f f 0 o c P g x J v Q k u V d M D z I 1 j L y 5 c v a X p a r a 2 b C X 7 7 2 2 / I t o X V F I B a 6 v N 6 R Y o q q D p V Z P S j N H C 0 7 M 2 t + T y n h D r V U s 1 / E 9 L p I E m j j R B i Y Q L j x N N P V l G D o P 6 h 3 w F D A o J M u g p c 1 N h U L x J r M y A v Y N R A i 2 2 W e J X u i K x Y g T M w E M D g A X M 9 g H M 7 y U O o p L B G g s C w w l V W V f D v J k e V 1 c + D s T W Q 4 + i x I 3 S L + 3 r n z p 2 R O H q p 3 h a p w D N e v 3 5 N D C 2 p R p q N U M L P k C 6 m X z o 0 N T W J R I X h Q 8 M P B 1 n k B / 4 j W z h N z + Y 2 u m x O Y 0 q 4 n H a K h D e P B n t Q M e O z 0 p z z J J W W 1 w g h U O H Q v 6 n h T n R R k X v L S o W O P i Y q p h I P U 0 a e j z n F x D 7 P F R z f j b E q q G O Z u C q l A p 4 W 9 + / d l + 9 5 + f I 1 3 b v 7 g J p b W o y r C Y B M G A a A Y Q K S F Q S B m m Y m + 1 Z A v / L K l c u y r n C 6 / m M q L l + 5 J M a O T O s E J H V 3 1 0 n 6 i i U b P o L G D d C f x t b v Z 7 X Y V A f 3 O t n + 2 1 / / 7 7 9 N c 3 5 P U j 1 3 q M c W W R e P b N y H O q h A 5 b E 6 C u n T o p 0 l C j y j 1 U q G q P T Y P n r 0 R P o b G 1 m w A J m B y q o U z M M a y L c W T 4 S K i 5 x U X F J G d 9 / M U K j k K E 0 F q i j o q q e x l V I a n L N L W g 1 a q a Z k Y + 8 G G D H e v H k n F R e z h T G u B c M B V r Q w A 2 r g v X s P 6 b P P z i X 1 j 3 Y C f L 6 + o Y G e P H k q D r y b A W R F / + 0 x 5 x U G s z c i L + q O 9 O s 4 4 R 6 Q H v k 8 P G 8 V 6 2 L c B Y n 7 o k j 1 t e 5 1 d X G v U s 6 M E n A k L b B F y O P a u M B / C i T D G y B S 0 a g R v 0 + N I d X L m N P b t + / W m c Q 1 Q M g j R z p k e d B U Y 8 P 8 q p X 7 a U 5 6 7 2 s k d 2 0 3 e a q a y M 7 9 i J K y 5 H 7 M p N c q c 6 w 2 A s z t 5 8 8 n Q j f j 2 d I R H J X U 5 X J u a U T J F G g g M K T Q 3 z + w Z R m D g I j x p y 2 k 6 W D + D u z C Q R Y 5 j x g T Z u A I 1 3 N p m M h Z H 6 r A 6 R A 1 B X H t f m r S K R 3 e T T m o j y u 3 5 g / 6 K 2 i h Q R x M L s R i Y x 9 m 7 b I + 0 t N R J z 3 h 1 D 9 j o 7 C 9 R C o 0 F i J 7 M e 6 U + H T P W O X T s E l g l 4 0 x w h K S F Y B 1 w M R I r 3 d F f j 8 T Q D V H 7 L u N A N U M E h X R n 1 L L E 4 0 G V F i 8 M 1 Q 9 9 N d w D h Z D p K 0 A S x / 6 d u n q i T 6 H r d q P s Z p c z P v Y k w v 4 q 6 7 J f 1 g n 0 z d i e w H L t y / e q S f Y Y 9 R 6 S q n c H q a Y x U a r E R e 9 m o R j Y z K 5 z P s / F a A P h F h z 8 6 O 9 V F 5 V R 5 O h a l Z L j I s p C A X 8 Z G W p A M m x m 6 y o K Y 5 Q d T G r Q 7 y P s M Z B b s A X F h c o u O a l a 6 c z C + b y g a W J u 7 h I p G s q M K j 8 / f d 3 Z B A b V k C o t G 1 t b T K h c Y 3 7 i i + e v R R C u V w F V F l V K c Y D v B P 6 k f D C g L R W B F s V 1 T M V I D 8 G f X H N P M 6 m 6 w u S J i 3 G p C B x I d W / f W / j h g A L T W A a h 0 5 B O t p R x s + w s a q d T e S M U C e a 6 y j s m 5 c x F H S 8 5 4 M l o h r 9 1 A m l s e q D 9 0 S M i o o z W w 8 q 2 1 B 5 G 6 P P m s J U 4 d 6 6 x Q Z p f r x z j z 6 / e n l d P w q r H E L S g W z 4 X o y P w S s e M 3 7 h u 3 j 8 x D F y M I H g e Z H a D 8 K 9 s I b i O l 8 U F y y z 1 A R J f v O b f x W S L P g i d O 1 S j w w 5 A E I k T u g f g V D v + z 9 Q c 1 O j n A / x 5 2 7 3 M a E i 4 T i Z w k y m a C h I t d W F 1 N S U m 3 y 3 3 M 4 R o c 4 f b a H J k U G y F n G L 4 5 + V l k f C 7 U p B K 5 j 3 D 7 F 3 g K t O J i G l M c 4 D j w f M J g Y R Y N R Y X l o m P 0 u Q y 5 c v J l k k U X a Q E p B C q a b / V M C f D 4 T A / f g N q M J L S 4 s y v g Q V 0 e d b F f P 8 9 w M O O l 4 8 S m u r a 9 T I x A H Z 4 J l e V 1 8 r a 1 T B 0 w K q K U g 0 v R S j F 2 N Q V R W h E l I q S O 5 C K 3 W d 2 L 1 H S S b I m V E i x i 8 H s e 8 p d k o G Z T o 2 c Y j s Q w f j 3 w o Y 2 K 2 o r J A p 8 o j X h 0 m U 8 L d T / o r J C x 2 A Q C A E S L Y Z m Q B I L p A O 4 3 X 4 D c T T w O x b E A w N b X V 1 p R D O Y b e K d C o t K 5 V F 4 O D 9 3 t H Z I b 6 B Z 8 + c B o v 5 2 5 Q K + E a 0 H T n i f w q y z y e D 0 H n T 1 M m 9 S D k z S n i 9 y 9 L Z x H K O s B 4 h I M m h R N o f e J c x U W 9 V E o w E s K h h s B d 9 G j R 0 S O j H g B h w R l 1 a X J K Q Z l D n U I a v X r 2 h 8 v L M l j 7 d C i A g F n Z r b W 0 R P 0 b M 9 c L Q A Q w a n 7 c G u P 9 n k e k s W F G x u 6 d L P F B g W h f y 8 B + V Y A h B X c J J b N R 5 z a y Q H q D K A X J G q E p P K U s o B 9 R m 6 a R i V u Y h 9 g P c 3 1 h b k p B j t 7 / 9 j v 7 5 n / 9 V P M D h z H v / / g P 6 h 3 / 4 R / r q q 2 / o m 2 9 u 0 7 N n L 2 S + V h F X Y j 0 2 B h J 2 d 5 8 U K Z M N g L Q I r m k G C I O 4 E s C i K d Q b y I T 5 U m r V R 8 g f 4 Q 6 N L i K M t d p X 5 w 0 m Y Y 9 P Q t r l C j n z l I A u j h d E 6 K 1 H j x 5 T D Y v y b U S q O k T W Y K E v z j X S z 3 / + M / r F 7 / 0 u u Y s K R Q q d P n 1 K A s V c v 3 a V r l 6 9 I t e x o J v D o a a Y 6 G k c I B 9 U u 2 w B h F p c U R T 4 t t 9 F E 8 v K V K 8 n N m K g W k s i B R 2 O m Y 8 5 h S I x G X 7 A v i Y Q v i z x G W z l Y z l J O a v S k E g Y W z h y t J O u c Y E h Q t C N j k Q / S r 3 8 I f Y a g T U f + e c / y g z b b 1 k K m b M d k g H A + B I s c V D H 4 N 1 R V 6 f C o g E r q y v r r H 4 7 B c r 8 z d t + O t N z X O r j x Z a A k G N 1 L S h m e D P M B B F L n 5 H u D L L k N B 3 z f 9 n i v s S 5 3 N U t q 4 V f J R f / E N U H E X R E B y 5 S I / V q B P s Q u U R z l Y M K 3 S V 0 7 N g R u n b 9 G v 3 y V 7 + I T 5 n A O B K s a Z i r t L S 4 y O U j p 5 N g t 6 m Q X d k A + m / l Z c X U U K d m H B d K y O s g f f d 8 g m p r 4 U i d g J k Y K r J R j K a 8 q v 7 w F f m n H t g 4 w r 5 x C v v m u r i X / 3 I m o R x M K O 3 y r z P G t z + B a f 5 d Y 3 a 1 g K o r P d K P B Y H S e Y 0 j 6 A t m I D s c y a 5 H 6 I t M T 8 9 u 6 W m e K R C Q x R x 2 b H 7 F y h K n g M J L I 2 n n R e l 6 g z E y 7 P Z O O t Q 5 I 2 F f H 8 u + w S i W a f K 5 X C B 3 3 u a A s Y X e j B c u c 8 W y t 8 T m I T J C a r D N d E A k J Y w P q d D N C U A y + b w + M X l n A 1 7 + L k 3 a l a B F X K 3 g N r U a L a T x 5 U R b L y Q x t j r N + R J 9 q X j C P 2 O f / y T O 4 z i 1 P u 5 R y p m E Q u s m L 2 Y g C D c b f o C L z U G 6 1 g Y T r X H h E H s G O 5 f 2 2 Y a t 1 Q I s T I D J k R g w 1 c B g L q x + 3 T 0 n p U H M B l Z Z 5 Y N / J w L U f P 1 k i m b H 3 t P s p 1 4 q s f m o p m j 9 c 6 L + o B 6 h L / 5 y w v C y M Q i j 9 8 3 H E v w S 0 g n n c 4 S c E Q p q g j e Y 6 M w W u F Q H G E v F Q H e + V L + 9 1 S I O s X 3 A R x Q x B b e C 8 i V M h G d G d Z y c m K C O j j Y Z K 8 o G M L t 5 c n J K w q p B U l W V O a m w r I b c l c 1 0 9 t w 5 i a o L s g l R G J o k w M z M Q v w 4 f j 7 N f t K 5 H C F n R g n 4 a 3 m K o q w y p F 8 + s 9 B l p 8 + M Z f U P s X d 4 P J r c N 0 G L D 5 e e 8 f F x G h g Y k H E m N R k w Q a j F h Q U J y I I + M M 7 B + z 1 F G 9 w 2 I A E v X b 5 A P a e 6 5 X j N U U f u Y g 8 d q S + S M N e n T p 2 S 5 V b 1 h E N z m n U e T z r m P 6 Z j p Q m l J n N d 3 M t / O Z N Q A I r H u Y H J F a 0 i Y i f c 7 A z I g s 2 H 2 B t g d X k k D c z g / e 2 / f S U x 8 d B n g o s P V v O A 2 q f H m y A p s F q g d m K 1 W W I S 6 2 I 3 w P r E U N 0 e 8 u / B 6 6 K 2 J E I d F W G q N 1 a B h 3 M s J j h i i j s I r o n x a t x O N i e m a x h E Y p U O f / V 1 S a Z z u E d S j m D 5 / n V / T n 7 t R l c r 9 5 s C 5 O f C w X R u / f J m 6 G P 8 n Z j x U V 1 V M d 0 d K l C x A g 6 R V d z s 8 J P T r g g 1 M z M r r j / w Z M F y M M h t q O h a Q i H W O Z b H g V s Q E G L V U a / U v l N A I o Z C Y f k N B A J F P H i 4 G T l 1 w E q j L s C i h 2 C e C G 0 G S f r 1 e y w O E J G 4 6 5 K i a n 1 m c Y q V 1 T d S n G N D A f 6 u M H 1 5 q 0 e + b 6 + R M w m l q W M x u e p v 1 H C E g g G q K L G J 0 e J 6 R 4 C K D i V W 1 v H 9 o E t i M K D i Q l r A f 0 / W 6 2 V N A d q C J h M q K x b a N k + x 2 C 2 Z g N V Y i f g G Q u X U X u u a T G a A 2 M 4 C p 0 h J U T N R a Y y k p Z A i n 3 F e n V X X x S g B d Q / n c 4 P c E U p e l n 8 Q L D G A f U z v T v U 8 R 4 G 6 D K M F c L U 9 E c v 7 E N n D v 7 4 M 0 Z u 3 f d T V 3 Z X W F A 4 z O Y J d o u + U L V O 5 R j B q F e k D o o B Y 6 a D J c v z Y U f H c e D + V O K e S 7 i 9 h a + x H j a T v 4 X 2 b q c 7 t N Z h Q + L G 9 T / 6 g E u 8 W i z X e + g H R m B L 5 Z q T G B g C 6 6 3 I f p / q n j s K i Y v K W X C Z P e b l 4 d 4 M 8 6 N d A H c O S o o h B g Z D M c D 0 y l 1 k 2 U G g N 0 v O X 7 2 S u 1 U Y A I e B m B F c n 9 O m G p l V c Q p U 0 m R L E S Z x P T k 7 o t m n q 5 F 4 k 4 W 4 u k n d V S S G 8 t B l V b u X 8 a I Y u P P S 3 N A p C U x J + 9 8 K h J T B 7 4 H x 2 u o r o n 5 9 4 6 e m z F + L h j W D 9 k U i U h n k f 6 h Z m 5 W a b T M B S w E 6 e 1 n N q 5 m 4 K U B + g C u r Z u T i W O V R u t x B E J a 4 z Q i K 1 r 5 J 5 n 5 N x 3 e P J Z d S j d G f 3 I C 2 t q T W P t C 5 u L i S n M 8 X y Z 1 w r c C X O a / 8 / T 2 G U 3 A X r J d g h d g 6 L o 5 B q a u u l 4 3 / r y 5 u y D t P v / f I X Y q g w 9 5 2 y i R O N B T Q 9 N W 0 c J S N B i A R B n o / Z K R g 2 z s c T X w d p 5 D 6 1 D 6 M K 9 p U j A V J M C J W u T u 5 F y l k f a n p J r T w X C m 4 u Y X C P X k I F L a X a c s f Y r w b 5 c O 1 S 8 + F s 3 6 w C 7 Z P D L W N Q G B / C O l a I G w G V D 3 O V s L r g 5 O S k u j d L W A t Z Z b w p F Y o o y Q m T B + 1 W R Y 5 E M i S Y Q R q 5 D / s g U p x g K t X U 7 n 6 5 n 0 y R s z 4 U J B I 6 o F h d Y T M V I s w d V S 2 x Y J w A Z F C 4 X G U K T L u 5 7 G T + e w A W k Z v 0 e 8 Q h F R M J E a 0 I U z k Q n g u R h x C 5 C D E F U 4 G F 3 1 C m g c D 2 1 f B i 1 j I w d Q O k 0 E g m j C Y J t l E 6 U Y 1 l T 0 1 E S b o v W S J J i h 8 j 4 C j k R n J 9 3 K u U M w n F 7 y g E 2 c h T G a Z Z w J H i Z Q y C o d C Q S Q v z a n V A j D / g 8 Q + R H W A o w + K q o l J P h U w 3 1 w m e 4 J h Y i P E n N 6 v c 5 p h 6 K J O 7 P 9 6 V g e A H D x 5 I / 0 u v D p I J M G j c 3 V l P Y z O s u R j n E g Q x J Y M 8 X q 4 e C c O D P m 8 k o 6 + k t 5 p c 2 P J J 4 9 t z g 5 w Z J Z C g u q m 9 B L S 0 K i h I j o A E I E M Q f 0 K H o / K U V 9 L y 0 q I a G D b u O U T 2 0 D e V f i Y u 8 r 7 z S I e o g j C l w w 8 P q b q m W l Z k x E x f T A V B H I r t o L W p h l 7 2 f p D x s N e G s 6 s 5 Q d X T 2 w D 3 A t R 5 T S T e x 3 V N J n 1 N E 8 3 Y o n r p + p e L l L v p G 5 x 0 p B y 8 r F 7 j y A x F u A T m 5 2 a l M O F h w Z 8 S 0 V 1 a l p 3 g I I d Y j w n v x v 5 E k F R Y Q O D 7 7 3 6 g r 3 7 7 t a y e C E d Z q I k Y m I X 6 l 2 m c C Z j o 4 f 3 w 9 N F d C v l X K b D q p S O V Q U O 9 U 2 p e Q s o o o o w u Y b o G i K L u k X 1 c N 7 Z C I E 7 y O W y N c 6 U l r r R 1 c a + S 5 U 7 v Q M 4 a e 0 + B j V o q i 0 X 1 w 4 u D Q F g o u d z o H + E c C I S 1 f 4 r c R R S K 2 m j N O y / 9 J 7 S M o V C Q v E t L V F V T Q 9 9 8 S F 5 + 5 R D Z A Q b R N / J M Q f m Y Y b Y A z s 3 P s 7 p j S Z o w m A 4 g w 9 / 9 5 h n 9 4 c 9 O y v g S X J 8 w o f H o 8 a N i F g d B 8 T t S P 7 D l O g L j 1 O i i R Q Z 2 5 Z q c M 9 y O x O X I S I a 7 U Z j r i Y 7 J d / Z M O z W y J M w V c m a U Q F o M o D V R L Q y A A s H 6 t B p Q I w A X d 4 i t V h u t B G 0 m Y 4 R d 5 s / U 1 N W T N 5 C 9 I C G H S K C l P L K p m x f K y 5 z M Q M V O P Z c O 6 G f V 1 D e K 0 Q O N J / p q F y 9 d Y C 0 k S N / d / p 7 + 7 v / 8 P 6 k f I p l A H k M a O a 2 K Z G b p J F L J v K 8 T H 8 u 9 0 Q j V 1 l X x r 6 a v j 3 u R c m a U 0 A C X k C n I z F R g J Q i / f 4 0 7 v G q R r I q i Z B W w g K + j Z c L M z k N k H 4 W O n X f g I V k Q 5 3 w r o I y P V i q P B w B b G C j g f F t S W k a l b d c N 4 h h k 4 n 2 Q y x F d o l X v g j r G e X 1 d 7 j H u M 4 i k y c R / u C H O z n T 9 T J F T o w Q S R L x u a T T M 5 C o s L G K d P L 1 v F 6 T U 9 I q T g s k 8 O 0 S W M G 4 s w b M T I P g O A m a a y z U d 4 L + n / Q K F D E Z S d Y A l k W G c k s R E g Z 8 n v n d m e o Z c 7 j I 5 z x X I u A f E U e R L 2 j e 2 + E p d 7 3 K V c m q U Q F q x F k p / S G c i k t k Y s d n A L 0 z u 7 z Z Z / + g Q u 4 M 3 Y K W p T Q w T W w F D H w i M C T / A 2 d k 5 V u F D c T V e Y 3 F x S R p N R Y g E q T C o j A W t F 2 Z H 5 b O w K G I Z H E S p x f X y m h b e K q L Y L A Z p O E E q W Z i I S i o l t k g n u 9 r S 1 s G 9 T D l X + Z b 8 I X G + R C a Z 4 f M p C y D I t h E Q d B G r o h 9 i 7 w D v / 5 0 A 5 X b y x A n p G 1 V V V U p / C J F o 4 W w L K Y P l a d B w Y v k Z D B 5 j X x F E E Q q W P 7 u T V f p V t e w p J B k k z N l z Z 2 S d X z / c j g z C w A U p i T j V U C E T q p 7 M l + L U 0 r p + K Z 6 9 B u e e i V 4 5 S l g i U l 7 e I B U k T 3 F x C S 2 w a F c Z i f v W I 4 W D h 9 g D 7 H S 2 N I i E Z T x h 5 c P w y K / + w + / R h Q v n y b v s k + V F U a Q I x o K y f f n y l Q T T R P m j H i B B c o 3 P r t D F 0 2 0 y n Q P L l Z a W s Y o n 1 2 M 0 6 9 P S j I + F i G q L z 1 o J B M I 5 Y 2 v 0 n 9 S M 4 + S 6 t 9 c p 5 x J K w G W G V k t l g i p A Z H R 5 R Y V k 4 k b 4 u v 8 w H v p e A 4 v D 7 Q Y o z 9 H R M S E Y x q X a 2 l v p y y 9 v U l 1 9 v c T h K y 4 u M t Y R L h C i 4 H 7 U B b g 4 O S 1 h K i 6 w K r J o Q w N v U U + m v a z Y C V m S U 0 9 d g P w h 3 M N k i u B + J Z 3 K S r M T e 3 2 7 2 B d C f V o K S P A N T a h U i a S n y q f C 7 T w U U X s F l M C R q h A V p J k 1 u x V Q h k + f P q P v v v u B / u k f f y P S y A x c x z S N R p Z g U 1 O z s i g 1 p I d W 0 + B 8 W + b x 0 F o g R C O D W I f Y k E Q G m S C J M B a l 7 1 d E U 8 n B J H w 3 x S S U c S m V c P 3 0 2 e P G r + c W G I u T D M h l W g 2 r a c / o f E o G c Y a b g c W 3 C r l 1 8 y 4 n L 8 W P p S 4 P s T f o q g t R W 8 X O 8 l f c k Q J B c U P 6 9 e / / i m 7 c u G 5 c U W T S W 1 h p T 5 4 8 T j d u X l e D + 3 z O t 7 J C 0 z N z o u 6 H Y w 6 a 9 / F 3 h Y J x w m i 1 T p N I q X p K t T t Z 4 5 f B 3 y D X J 3 U / k 0 n 6 Z h G q q v a k r X t 7 n f Z H 5 R O o u V H I a J 3 p k F R w h q 2 s U n G t M S 6 B a 3 o 6 R 3 t l d m J q H 2 I 9 d L S h n Q D 9 X v j 1 g S R m b U O X r V b t k B D N C F 7 s c L R F p K V Z 7 l c h u h G M F 8 H l M e p s r m L y J P p W S I u r J M S K k 4 r T 8 W o / F d g i N L r A 1 0 y q H p K n b P + 8 a P b F K I E 0 6 o u Q 2 1 2 U p P o B d i N 0 F Y D C Q c K U D b S C h 7 M 2 9 g Y F u w y H D U K l L s C m C a R S g h x I s P h h P d 6 u r p M S 7 c j p d M g C B V i 9 c G R k l B t a 9 J c S p O q d s B l k i p C F p c + p e j 8 V O Z g 8 L I 2 m l v m 3 N J k g n X h 7 8 c o Z f o L 1 d S 4 X a d 8 k V C C i M g x q 3 8 q K z z C j q v 6 U 9 p Q w Q 7 k e + e S x D 5 F d H K v d X b w O G B X M w f 1 1 4 w i Y i Y X y h u s R I s V G H R 5 6 M u a i 8 S V F n t 7 e t 1 z 2 J C Z y T S R I p f F F K 4 V F A i n J 1 O o J k h 1 W P a 4 v U P V C o u 4 l y I R U W r q v E m o f w T m I l s n h L J C I s s g 0 o K g w Y a E x q x A 2 m 5 2 K X b t r T Q + x H t U Z r A q / G d A o 6 q C Y m k x m I g m Z O H 3 o H + D G 0 s / q Y R U F l s f J O n 2 P i i 2 q 3 L H o G w Z x M e 1 e E 2 p + h W h g V l v 3 l C n c U x i W f h O S I q M i k 2 w 5 u d 3 p A 6 n m C v t i l N B p x B e j m e l p c a z E r N F g M M A t 2 D y t p p F Q A O Z G 9 e y y N T 1 E M o 5 W h 3 a t S m N F D j R 8 S W T S W 5 C J J d C 7 w U m u b T Z p Q D 1 l H u r o 6 K B j x 4 4 y i V 4 L Y T B c 0 t n Z I c T D 8 Y N h B 7 0 Z T 6 h 6 O F d b E l L k 4 Q S N Z m K R 7 9 V k i o Q p x u l 3 f 3 k z q Y 7 l O u 2 r h E K m l 5 S W 0 M i n T 9 z i R F h 3 t l F B Q S G 3 M s k x 4 L S U g l u + 1 3 9 o 6 c s m G k p 3 P 6 O 1 v a O N + v r e i 6 u R S B M Q S Y i g 0 p 0 n A 1 R d 6 q D W l i Z R 4 3 T C O B W c Z d H H s r P 2 g b E o m M d / G H B Q I M w k E W s e 1 D j 1 P R 5 X K C 6 d 5 j D Q K 0 Q D u e D K B g k W Y U m Z W 2 f Y V F j u 9 X 3 c V x 0 K U T 0 b C s K i z s E z G B k E Y i G j z U A h e Z e X y e r y 0 L 3 h Q 2 / z b C D g X 6 V L D Q u 0 4 v P K C v C Y M I h 4 E n F S G N I C C R J B e b S o + W y 6 k c M 9 m A 4 / P j Y u a 0 p h w N b r 8 1 F X 1 w k Z G n n b N 0 D t r Y 1 C H v 1 d 2 u A Q Y I 3 E u + w 1 I s i q e U 8 / D K i 5 c k r q K M J A + u D 3 z z W s y h Y G q k f D F p n v J C G X Z f 5 T k H 7 9 B 7 d k 4 H g / s e + E A i q i 0 K N j 0 i F F Q S G u R N C / R k U s q c w F p / H V + 0 O P i W z A 7 5 u j q 2 1 B b t X t M o Q B j + 4 1 v 1 / 6 Q 4 X c o C E E M v I f 1 0 C m y c l p M X O j G c Q K i D g 3 M z v D K h w C u V T x v c S S q p 9 q a 2 s J k 0 F x v b a 2 J i 2 Z k E Z G P h r r 9 6 q + 0 B 2 W T C C M k I i v Q / J o Y k G d O 1 O / S m H e n / N G q H 8 K c 7 D U R M I w b 6 O c / u T P f l / e a z + R F 4 R y R 5 k 8 9 h j r 8 l b S y 1 Q i A W g N N Z k w R g W z + i G h s g c E D 9 0 O U B a Q E L D s Y Q 2 n z s 4 j T C 6 l o m P 1 D h A N 1 x 4 9 e i q r y S d M 5 g k i i c r H 0 q i 3 t 5 e O H T 8 m k u l O W s l k z M x l M n X V r p E t x t K I j x 9 9 h H Q y F g Q w p N P R o 8 1 0 4 d J p e Y 7 9 R M 6 n b 6 R L K 7 Z C m p + b l w x F C 4 Q C Q y Y D a 6 s J A 4 X q 6 h 4 i m 1 g N o h A y h 2 g Q 3 K i h r E 6 d 6 q H m 5 k Z R 2 a D e o Q + E A k U Y O I T X X j Y s t 0 n J I B M k G F Z F x H 4 S m Z L u V 8 R y W M N k t y h y L a z g 8 4 p s I J o Y I 6 J h u n C Z y Z R S r / Y j 5 X y C 4 U a p p L J G W j + o F C E m F D I c m a p V P k B 7 V h w i e 7 g 7 z H 2 m b W Y p y g B S C K o c 9 n V C e U E i I S E W + Q / f 3 R H P 8 y T p x A T C F s H / e 7 q 7 1 G e S k h p L 0 u T C f l d t Q M i E R r Z / x i r X R B 1 E 4 v 3 2 j q a 0 d W o / 0 r 5 5 S q S m p V i B W P r Q 0 i E i E n g D 9 x T E j M P k s 8 W F O T F W i K J + i K z i 4 0 L m k z Y 1 M V 6 / f i P q u D 5 O T S D b t e t X p e x S r 8 H N C A u 4 J R H N I F A 8 Q Q L x u Y Y S V u m E T B G a X O b 7 m U R x M n F C 3 + r q 9 Q v 8 Z O v r 1 H 6 k / R 3 Y T Y W 9 g D 5 9 G p X W D x k I l y O 1 5 Q K 3 u + m b f h c N z B 7 O 2 M 0 2 M s n T h A R S 0 g j 9 J W g P y a Q w 7 b O U A i C J 4 B 2 h z 8 N N C c u L w h C C Y 6 j 4 8 c + A V H J s m M p 5 3 + 1 Q F r 4 I / 9 6 n e R V q z k y q 9 o 5 m + Z 1 8 Q V 4 R a j H m o r r 6 O t a / 7 e J + h M y D l I K L y f 2 R I j k e m l O r H 6 J H d Y j s Y S W w c V X Q J N I J D V 5 b W 6 t x r M n A K b 6 v i I W Z u V i A 4 M 6 d H + n B g 0 d M r p f U 9 6 6 P W l q a Z C w J x A l r 1 6 E N k p P 7 T y D T R y G T I p H e 4 r e v 3 Y R 0 y h 9 Y 7 v e P 5 F X N x L h U a G J Q 9 j F r E 1 F i 5 7 0 R e j f v k X 0 L q 3 0 q X J V y n D 1 E d o C Z u t f T L G x n J h K I 8 v j x Y x n A R R 8 J n u P q v J J c E o V I E 4 o r O + I r I l 5 f f V 0 d k y A q n j A Y o 5 J x J 6 M v d W / I L t e g 7 g u J D A m E b Z E j S O 0 e P w V D E X r 2 C W Z y W P m Y U I Z l 7 w / / 6 B d U s o 9 + e + l g 5 W q Z V / 8 g N D F z F 8 C K D 7 D y l R a q c Q o l 7 l V S n d 9 D K Z U t Y C F r r x / u Q w k S K W m T S P 6 A X 8 a V L l 2 6 Q G 4 m U + p 1 c 8 L 8 p q W l Z W q o r z f K C Y F Y 1 s j p c H L 5 J e 4 D m V C 2 Y o h A 2 R r E A s F s F K Y R l k z P R 1 U g H 6 3 u R S M h / h 6 b m O v N d S c f / u V X H 8 q A r 6 C C C o v L y b e i T O Z M J 3 7 Q R G a r B A s Q S J X Q 6 w + x P e h 8 0 0 m F Z 1 P 5 q H 3 q z A m e K o h B n 3 o + n g y i I B o w i F J d X S 2 q n U 5 Y p U N 9 r y L H g 2 H l G S N J k 0 l I g x S m G W + M J p d i S U S C l M J 9 f / x n / 1 G e M 9 + Q l 4 Q C r K 4 C q q g o V w U d D N L 5 x l V T Z h t J C k M T 6 5 B U O 4 O S H k h F D p W P O k 9 T S a V i Q m w u m W D B g 6 l c u R P x O Z D M S I i v B 2 P E w K y N 7 r K q Z 5 5 6 I S q f U a 7 m f R B J r e y u E o 5 7 T h 3 L W 3 U / b w k V d B R T z O K I t 2 o h P 5 Z S U R m q 9 G 3 e N z I e U o p r A K d D U u 0 E y D I k h w 0 V P J H i / S H j u P d N L 9 8 N 9 T t x j z I u q I S Y f L D + w b C k G j u V U F 6 Y S A o v i r u D d h q H l 7 j p e n I y y t i U I J l 0 w s D p h U u Y Q J i f y A t P i Y 1 S 1 F M r 4 a U g 8 m H 5 a y 8 L S K a r g T 8 U o m F e R Y q T 6 Z B U m U D n k d o g z 6 K 0 E k B F T 5 Z K W q U G U S q q K m l u H n F A + H 6 + 1 t 8 / Q A 8 f P J K g l F j w G v d g k Y c E E V V C y L A l V h c R F T b + v c Y 2 f i z q o l G u e h 8 S S s 5 B R Y R H R I T + 5 M / / U 9 q 6 k i / J 8 u D D a H 7 X P v 8 K L Y 8 N i M N l z G K n R 6 N F Y u 3 D I C + s f d r q h 9 X l 9 V b U A U 7 Y H l o C N X m S i 1 m d Y m L g P L a c r r X 7 y W F V 5 M K x T m i s F h c W p G G D 8 2 x t T Y 1 E d V U r H r o k S C X C G S D v h R D 8 e T N Z + v s / i B / m W K i J 7 A V Q G R V Z 8 D t a t Y u I Z F L E E f V O + k v Y V w 6 w S J e v n K H u 0 y f U C + Q p 8 s b 1 a M P k c l N x S S l N z 0 x L Z q v O q V Y L U B i q I F J b N L R m K i V X D q T U y v X T R e J 9 s V F B 9 Y 0 k p D F J C t 5 X f Z o 0 i S U G p n e E Q m F y 2 B 0 0 O D Q s D R p i 7 w E I u o I G T K n i K A f 1 G S S U U R 0 3 h l U N H W R 3 F q k y M p c X J z O Z k s t X k 0 p Z 9 X q Y T G n r S B 6 l v O 1 D m W G r a Z M K M T c z x Q 9 s j E X E M 1 4 X B A r G V F j x C q F I p W p U o n J h + 1 O G a j x k z 3 h t 3 s o + 5 0 k K k T S x A h I w U u e b S r q P 9 P 5 9 v 3 i s Y M 5 a Y 0 O D z I t S 1 5 D / v I 0 T S J F I J 5 z D d J w 3 E / C M 0 G W D 8 8 Y 9 K W R S 0 k l t o 7 D o M a k w N v l f / u K P 8 D J 5 j w N B K M D T c o x K S k v J s T r M G a 0 y X 7 V i q k D 0 s S z C h e N 4 4 a l C x z Y u o W S L b / 3 p k S r 5 H X V K v L s k g y R J E o r T + K I a 7 8 O + G m x V J I G V F d P V s c K G l k q K F J p w I I Z K M D 4 8 e / Z c x q x w H O J + 1 b 0 h s 3 k 8 p b z S k k m p e E g 4 / w f / + X f l N w 8 C 8 t o o Y U 4 x R w G 3 j k 4 6 0 V q h M t 1 I U i g g k R Q W C k d t d W H F C 9 J I U o F 0 q y z 1 7 u C Q K o k U 6 R K / W 5 w k x l Y n T C e X r Z F w X 3 z f S F g l 0 B 8 I i 5 v Q j K j Y E Q p z P o 6 O j s p M X O S f H o h V h E M + K / J h O z M 1 I 1 K w q a m R J P h l C L E h W D I Z 5 a I b O l V 2 2 E + U Y T o y Q e V r a W m k q u q K t H U i H 5 P l 4 c D Y g W q m Q 5 N D 5 A 8 T 9 U 4 V m o w T K s E z X W 1 h j E g 2 U s h K 5 3 F D B Q t m v S + 5 g G 9 W x x p q N 3 G 8 v w B h j F 1 I 1 Z Q S Q y V W / / F H / q Z s j f P 4 E v m v 9 9 V W J Z A s R q v z I / Q 7 Z z w S I w K T P L G 2 L h Y A Q H 6 I J V U s d 5 q Q h o r I + 2 O j Y + Q p 9 / B 2 n G r r a r i v 5 a T 7 H + 1 8 P 4 g D w h l b I a E i k y K j Q S g z m Z h I U P c 8 5 W X 0 R 3 / 8 a 7 z F g Y H l 0 Q E j F L A 6 2 k / P x 1 1 M G D t Z k k j F p N H E A p E M Q i F w Y p x Y x p b / G M f G P r 5 Y t j i W A 7 U B j G M z N r u W X a C y G 7 u K D U K I x K H p H C q 8 n M d W n d f 7 c Q K Z 9 0 0 p f s z / b r Q b y 8 P g 2 D B g i K k 8 Z Q s i K Q k X I 6 / P S 4 M D Q + L j h 3 P 3 I Z n k W i q R D E k F I v H 5 h I Q C k b B V V j 0 H 9 9 X + 4 n / 8 M d 7 m Q O F A E g q Y 6 P 9 A g / N O I Z L F h p g I i l B K Q m k i J U g l 5 J F 9 3 s b J l U g g R W K L T Y I k f A Z / D M i R Q u I W A + t O 7 A K o 5 P L f g D 4 2 z k j l 1 1 v T N S G G X O C t 7 K i t n M c d p n 0 j J Y 6 Z A H z / Z 4 1 + c t m V x M q E T E I Y 4 3 h h h e j t p J X P q 2 M h k k 4 G o Z Q K C E L x 1 u g P m 6 W T 3 W a l v / y f f y L P f t B w Y A k F 3 L 0 / S F H S 6 h 5 v D W m V I J M h t U A a M 7 F S C M V / E v s g j J y T P X V N f k 2 d U 3 v x n R S s O 5 E G W 2 S 3 c Z m r r t 6 R P 8 b G t I + / q O D G u f i W d 0 A E O c T W O J a U u E c n n B Q i 6 W O + 7 n G p W b K p E k r 1 y x I E i u 8 b x w i Z v L S W O C f S S U i E Y 5 N k M h P K Z B q H m s f F x G T 6 U 9 5 m k p f 5 B 8 u j w Y N L K B T y j / c G + C 1 A H F b / h E C G y p d E K O M Y 5 N B b E 6 n 4 j 5 A k v o + t H O N X 9 D F 2 c Z c B 8 z 7 2 E g f G b u I E V 0 l j L w V J p 9 W B / E 3 8 4 b + 8 V b u m f V R y t c W O 2 j V t 5 W L i n i T y G M e y v y 5 h e A H / o 3 S 1 V S 0 s H S d O C p l E W h n E g V H i 0 Y h D G S m E S I p A c q 9 J K s U t s J B I J m J p 6 W S 1 x O g v / + p P J R 7 F Q Q U T a l y y / a A C B X v n x 3 5 i 8 Z Q g F A g k 0 g q k M b Y G s b T B Q p F J b 1 X i P 0 w D 8 z 5 D X 8 M u z q i T x n 9 1 X m C c N 5 3 J C C r z p R a b g M p t 7 M b 3 j T v 1 B R A g v u U 9 + Y 8 / i f v V v W q r d n G H c V 7 O I T E B j H 1 9 r s w V p p O 1 w W Q i p S H U a j B G I 3 N W m l s x v k e I p M m E Z C a U S T L J F i Z x 3 h p q H g S S I t P + B q r c L S y P D z i h A B T c 9 3 f e 8 9 s o U m n J F F c F D U I l D B U g S f K W / x j H K g k 5 Z M N b 0 E S 2 6 l g 2 c k 5 2 G c a 5 + L H G u h M m m L I d d V n v a K B y G 7 u J f X W j H M k J V G S 9 l R 2 1 l f v V P U I W t a P 2 c R 1 n T M e a V P x H t q f r A 2 p 1 C y Y N j p G / W O N 2 a N Y q 6 9 t a L S r u u C a Q e K T I f Q a J c I y t Q a a E V N J b J D X G B E L Z m E 3 / / S d A J i K i / w 8 L x O M M h N X h u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410C6EE5-3229-4A63-BF87-F1640D2E5B43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745B2AF4-3389-48A3-A7AD-C824621B6390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7</vt:i4>
      </vt:variant>
    </vt:vector>
  </HeadingPairs>
  <TitlesOfParts>
    <vt:vector size="23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'11'!Área_de_Impressão</vt:lpstr>
      <vt:lpstr>'12'!Área_de_Impressão</vt:lpstr>
      <vt:lpstr>'13'!Área_de_Impressão</vt:lpstr>
      <vt:lpstr>'14'!Área_de_Impressão</vt:lpstr>
      <vt:lpstr>'5'!Área_de_Impressão</vt:lpstr>
      <vt:lpstr>'6'!Área_de_Impressão</vt:lpstr>
      <vt:lpstr>'7'!Área_de_Impressão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2019-10-28T17:03:41Z</cp:lastPrinted>
  <dcterms:created xsi:type="dcterms:W3CDTF">2013-02-15T14:51:16Z</dcterms:created>
  <dcterms:modified xsi:type="dcterms:W3CDTF">2024-04-09T10:01:24Z</dcterms:modified>
</cp:coreProperties>
</file>